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u-gakusi-04-PC\Desktop\Ｊ奨学金：大学院担当\１．大学院の採用\F４．2025（Ｒ8／2026）大学院予約採用（法科）\２．法科配付資料_2025法科予約\案3_配付文書\"/>
    </mc:Choice>
  </mc:AlternateContent>
  <xr:revisionPtr revIDLastSave="0" documentId="13_ncr:1_{5B3ED328-746A-4845-913B-735373D81CE1}" xr6:coauthVersionLast="47" xr6:coauthVersionMax="47" xr10:uidLastSave="{00000000-0000-0000-0000-000000000000}"/>
  <bookViews>
    <workbookView xWindow="-120" yWindow="-120" windowWidth="29040" windowHeight="15720" xr2:uid="{1EFE07F6-5307-44A4-9CF2-87EF1EAB055B}"/>
  </bookViews>
  <sheets>
    <sheet name="入力用シート" sheetId="1" r:id="rId1"/>
    <sheet name="印刷用シート" sheetId="2" r:id="rId2"/>
    <sheet name="作業シート（編集しないでください）" sheetId="3" state="hidden" r:id="rId3"/>
  </sheets>
  <definedNames>
    <definedName name="_xlnm.Print_Area" localSheetId="1">印刷用シート!$A$1:$H$26</definedName>
    <definedName name="_xlnm.Print_Area" localSheetId="0">入力用シート!$U$1:$AD$1</definedName>
    <definedName name="第一種_">'作業シート（編集しないでください）'!$D$2</definedName>
    <definedName name="第一種_専門職学位課程">'作業シート（編集しないでください）'!$D$7:$D$8</definedName>
    <definedName name="第一種_博士後期課程・博士課程">'作業シート（編集しないでください）'!$D$5:$D$6</definedName>
    <definedName name="第一種_博士前期課程・修士課程">'作業シート（編集しないでください）'!$D$3:$D$4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A39" i="1"/>
  <c r="K11" i="3" s="1"/>
  <c r="C8" i="2"/>
  <c r="C13" i="2" l="1"/>
  <c r="F13" i="1"/>
  <c r="A14" i="1" l="1"/>
  <c r="K6" i="3" s="1"/>
  <c r="F3" i="2"/>
  <c r="G12" i="2" l="1"/>
  <c r="C12" i="2"/>
  <c r="G11" i="2"/>
  <c r="C11" i="2"/>
  <c r="H10" i="2"/>
  <c r="F10" i="2"/>
  <c r="C10" i="2"/>
  <c r="H12" i="2"/>
  <c r="A10" i="2"/>
  <c r="D61" i="1"/>
  <c r="A61" i="1"/>
  <c r="D57" i="1"/>
  <c r="A57" i="1"/>
  <c r="F54" i="1"/>
  <c r="A46" i="1"/>
  <c r="A45" i="1"/>
  <c r="A62" i="1" l="1"/>
  <c r="A31" i="1"/>
  <c r="A16" i="2" s="1"/>
  <c r="A19" i="1"/>
  <c r="A22" i="1" l="1"/>
  <c r="H5" i="2" l="1"/>
  <c r="F6" i="2"/>
  <c r="B6" i="2"/>
  <c r="B5" i="2"/>
  <c r="F4" i="2"/>
  <c r="B4" i="2"/>
  <c r="B3" i="2"/>
  <c r="K10" i="3"/>
  <c r="F31" i="1" l="1"/>
  <c r="K2" i="3"/>
  <c r="K3" i="3" l="1"/>
  <c r="A26" i="1" s="1"/>
  <c r="K12" i="3"/>
  <c r="F26" i="1"/>
  <c r="F22" i="1"/>
  <c r="F19" i="1"/>
  <c r="E43" i="1"/>
  <c r="F6" i="1"/>
  <c r="F5" i="1"/>
  <c r="F3" i="1"/>
  <c r="F4" i="1"/>
  <c r="F7" i="1"/>
  <c r="F9" i="1"/>
  <c r="F10" i="1"/>
  <c r="A11" i="1" l="1"/>
  <c r="K5" i="3" s="1"/>
  <c r="K8" i="3"/>
  <c r="A22" i="2"/>
  <c r="K9" i="3"/>
  <c r="A25" i="2"/>
  <c r="K7" i="3"/>
  <c r="A19" i="2"/>
  <c r="K4" i="3" l="1"/>
  <c r="A1" i="2" s="1"/>
  <c r="A44" i="1"/>
  <c r="A63" i="1" l="1"/>
</calcChain>
</file>

<file path=xl/sharedStrings.xml><?xml version="1.0" encoding="utf-8"?>
<sst xmlns="http://schemas.openxmlformats.org/spreadsheetml/2006/main" count="135" uniqueCount="120">
  <si>
    <t>氏名</t>
    <rPh sb="0" eb="2">
      <t>シメイ</t>
    </rPh>
    <phoneticPr fontId="1"/>
  </si>
  <si>
    <t>携帯電話番号</t>
    <rPh sb="0" eb="4">
      <t>ケイタイデンワ</t>
    </rPh>
    <rPh sb="4" eb="6">
      <t>バンゴウ</t>
    </rPh>
    <phoneticPr fontId="1"/>
  </si>
  <si>
    <t>メールアドレス</t>
    <phoneticPr fontId="1"/>
  </si>
  <si>
    <t>学年</t>
    <rPh sb="0" eb="2">
      <t>ガクネン</t>
    </rPh>
    <phoneticPr fontId="1"/>
  </si>
  <si>
    <t>ただし、修士・博士前期課程１年及び博士課程医科学専攻１年は記入の必要はありません。</t>
    <rPh sb="4" eb="6">
      <t>シュウシ</t>
    </rPh>
    <rPh sb="7" eb="13">
      <t>ハクシゼンキカテイ</t>
    </rPh>
    <rPh sb="14" eb="16">
      <t>ネンオヨ</t>
    </rPh>
    <rPh sb="17" eb="19">
      <t>ハクシ</t>
    </rPh>
    <rPh sb="19" eb="21">
      <t>カテイ</t>
    </rPh>
    <rPh sb="21" eb="24">
      <t>イカガク</t>
    </rPh>
    <rPh sb="24" eb="26">
      <t>センコウ</t>
    </rPh>
    <rPh sb="27" eb="28">
      <t>ネン</t>
    </rPh>
    <rPh sb="29" eb="31">
      <t>キニュウ</t>
    </rPh>
    <rPh sb="32" eb="34">
      <t>ヒツヨウ</t>
    </rPh>
    <phoneticPr fontId="1"/>
  </si>
  <si>
    <t>併用貸与を希望し第二種の最高月額を選択する場合は最高月額を必要とする「理由」も併せて記入してください。</t>
    <phoneticPr fontId="1"/>
  </si>
  <si>
    <t>4.奨学金を希望するに至った家庭事情や、特に説明を要することを申請理由として150字以上200字以内で記入してください。</t>
    <rPh sb="2" eb="5">
      <t>ショウガクキン</t>
    </rPh>
    <rPh sb="6" eb="8">
      <t>キボウ</t>
    </rPh>
    <rPh sb="11" eb="12">
      <t>イタ</t>
    </rPh>
    <rPh sb="14" eb="18">
      <t>カテイジジョウ</t>
    </rPh>
    <rPh sb="20" eb="21">
      <t>トク</t>
    </rPh>
    <rPh sb="22" eb="24">
      <t>セツメイ</t>
    </rPh>
    <rPh sb="25" eb="26">
      <t>ヨウ</t>
    </rPh>
    <phoneticPr fontId="1"/>
  </si>
  <si>
    <t>3-3.あなたのこれまでの研究内容（提出論文・紀要・学術雑誌等の研究論文等）について全角250字以上400字未満記入してください。</t>
    <rPh sb="13" eb="17">
      <t>ケンキュウナイヨウ</t>
    </rPh>
    <rPh sb="18" eb="22">
      <t>テイシュツロンブン</t>
    </rPh>
    <rPh sb="23" eb="25">
      <t>キヨウ</t>
    </rPh>
    <rPh sb="26" eb="31">
      <t>ガクジュツザッシトウ</t>
    </rPh>
    <rPh sb="32" eb="36">
      <t>ケンキュウロンブン</t>
    </rPh>
    <rPh sb="36" eb="37">
      <t>トウ</t>
    </rPh>
    <rPh sb="56" eb="58">
      <t>キニュウ</t>
    </rPh>
    <phoneticPr fontId="1"/>
  </si>
  <si>
    <t>1.あなたの情報を入力してください。</t>
    <rPh sb="6" eb="8">
      <t>ジョウホウ</t>
    </rPh>
    <rPh sb="9" eb="11">
      <t>ニュウリョク</t>
    </rPh>
    <phoneticPr fontId="1"/>
  </si>
  <si>
    <t>3.あなたの研究情報について、3-1～3-3を入力してください。</t>
    <rPh sb="6" eb="10">
      <t>ケンキュウジョウホウ</t>
    </rPh>
    <rPh sb="23" eb="25">
      <t>ニュウリョク</t>
    </rPh>
    <phoneticPr fontId="1"/>
  </si>
  <si>
    <t>保証制度</t>
    <rPh sb="0" eb="4">
      <t>ホショウセイド</t>
    </rPh>
    <phoneticPr fontId="1"/>
  </si>
  <si>
    <t>・連帯保証人は原則奨学生本人の父母のいずれか</t>
    <rPh sb="7" eb="9">
      <t>ゲンソク</t>
    </rPh>
    <phoneticPr fontId="1"/>
  </si>
  <si>
    <t>連帯保証人の選任条件（抜粋）</t>
    <rPh sb="0" eb="5">
      <t>レンタイホショウニン</t>
    </rPh>
    <phoneticPr fontId="1"/>
  </si>
  <si>
    <t>保証人の選任条件（抜粋）</t>
    <rPh sb="0" eb="3">
      <t>ホショウニン</t>
    </rPh>
    <phoneticPr fontId="1"/>
  </si>
  <si>
    <t>・貸与終了時にあなたが満45歳を超える場合は、貸与終了時に満60歳未満の人</t>
    <phoneticPr fontId="1"/>
  </si>
  <si>
    <t>氏名</t>
  </si>
  <si>
    <t>学年</t>
    <rPh sb="0" eb="2">
      <t>ガクネン</t>
    </rPh>
    <phoneticPr fontId="1"/>
  </si>
  <si>
    <t>課程</t>
  </si>
  <si>
    <t>専門職学位課程</t>
    <rPh sb="0" eb="3">
      <t>センモンショク</t>
    </rPh>
    <rPh sb="3" eb="5">
      <t>ガクイ</t>
    </rPh>
    <phoneticPr fontId="1"/>
  </si>
  <si>
    <t>研究科</t>
    <rPh sb="0" eb="3">
      <t>ケンキュウカ</t>
    </rPh>
    <phoneticPr fontId="1"/>
  </si>
  <si>
    <t>人文学研究科</t>
    <rPh sb="0" eb="2">
      <t>ジンブン</t>
    </rPh>
    <rPh sb="2" eb="3">
      <t>ガク</t>
    </rPh>
    <rPh sb="3" eb="6">
      <t>ケンキュウカ</t>
    </rPh>
    <phoneticPr fontId="5"/>
  </si>
  <si>
    <t>国際文化学研究科</t>
    <rPh sb="0" eb="2">
      <t>コクサイ</t>
    </rPh>
    <rPh sb="2" eb="4">
      <t>ブンカ</t>
    </rPh>
    <rPh sb="4" eb="5">
      <t>ガク</t>
    </rPh>
    <rPh sb="5" eb="8">
      <t>ケンキュウカ</t>
    </rPh>
    <phoneticPr fontId="5"/>
  </si>
  <si>
    <t>人間発達環境学研究科</t>
    <rPh sb="0" eb="2">
      <t>ニンゲン</t>
    </rPh>
    <rPh sb="2" eb="4">
      <t>ハッタツ</t>
    </rPh>
    <rPh sb="4" eb="7">
      <t>カンキョウガク</t>
    </rPh>
    <rPh sb="7" eb="10">
      <t>ケンキュウカ</t>
    </rPh>
    <phoneticPr fontId="5"/>
  </si>
  <si>
    <t>法学研究科</t>
    <rPh sb="0" eb="2">
      <t>ホウガク</t>
    </rPh>
    <rPh sb="2" eb="5">
      <t>ケンキュウカ</t>
    </rPh>
    <phoneticPr fontId="5"/>
  </si>
  <si>
    <t>経済学研究科</t>
    <rPh sb="0" eb="2">
      <t>ケイザイ</t>
    </rPh>
    <rPh sb="2" eb="3">
      <t>ガク</t>
    </rPh>
    <rPh sb="3" eb="6">
      <t>ケンキュウカ</t>
    </rPh>
    <phoneticPr fontId="5"/>
  </si>
  <si>
    <t>経営学研究科</t>
    <rPh sb="0" eb="2">
      <t>ケイエイ</t>
    </rPh>
    <rPh sb="2" eb="3">
      <t>ガク</t>
    </rPh>
    <rPh sb="3" eb="6">
      <t>ケンキュウカ</t>
    </rPh>
    <phoneticPr fontId="5"/>
  </si>
  <si>
    <t>理学研究科</t>
    <rPh sb="0" eb="1">
      <t>リ</t>
    </rPh>
    <rPh sb="1" eb="2">
      <t>ガク</t>
    </rPh>
    <rPh sb="2" eb="5">
      <t>ケンキュウカ</t>
    </rPh>
    <phoneticPr fontId="5"/>
  </si>
  <si>
    <t>工学研究科</t>
    <rPh sb="0" eb="1">
      <t>コウ</t>
    </rPh>
    <rPh sb="1" eb="2">
      <t>ガク</t>
    </rPh>
    <rPh sb="2" eb="5">
      <t>ケンキュウカ</t>
    </rPh>
    <phoneticPr fontId="5"/>
  </si>
  <si>
    <t>システム情報学研究科</t>
    <rPh sb="4" eb="6">
      <t>ジョウホウ</t>
    </rPh>
    <rPh sb="6" eb="7">
      <t>ガク</t>
    </rPh>
    <rPh sb="7" eb="10">
      <t>ケンキュウカ</t>
    </rPh>
    <phoneticPr fontId="5"/>
  </si>
  <si>
    <t>科学技術イノベーション研究科</t>
    <rPh sb="0" eb="2">
      <t>カガク</t>
    </rPh>
    <rPh sb="2" eb="4">
      <t>ギジュツ</t>
    </rPh>
    <rPh sb="11" eb="14">
      <t>ケンキュウカ</t>
    </rPh>
    <phoneticPr fontId="5"/>
  </si>
  <si>
    <t>農学研究科</t>
    <rPh sb="0" eb="1">
      <t>ノウ</t>
    </rPh>
    <rPh sb="1" eb="2">
      <t>ガク</t>
    </rPh>
    <rPh sb="2" eb="5">
      <t>ケンキュウカ</t>
    </rPh>
    <phoneticPr fontId="5"/>
  </si>
  <si>
    <t>国際協力研究科</t>
    <rPh sb="0" eb="2">
      <t>コクサイ</t>
    </rPh>
    <rPh sb="2" eb="4">
      <t>キョウリョク</t>
    </rPh>
    <rPh sb="4" eb="7">
      <t>ケンキュウカ</t>
    </rPh>
    <phoneticPr fontId="5"/>
  </si>
  <si>
    <t>保健学研究科</t>
    <rPh sb="0" eb="2">
      <t>ホケン</t>
    </rPh>
    <rPh sb="2" eb="3">
      <t>ガク</t>
    </rPh>
    <rPh sb="3" eb="6">
      <t>ケンキュウカ</t>
    </rPh>
    <phoneticPr fontId="5"/>
  </si>
  <si>
    <t>海事科学研究科</t>
    <rPh sb="0" eb="2">
      <t>カイジ</t>
    </rPh>
    <rPh sb="2" eb="4">
      <t>カガク</t>
    </rPh>
    <rPh sb="4" eb="7">
      <t>ケンキュウカ</t>
    </rPh>
    <phoneticPr fontId="5"/>
  </si>
  <si>
    <t>医学研究科</t>
    <rPh sb="0" eb="2">
      <t>イガク</t>
    </rPh>
    <rPh sb="2" eb="5">
      <t>ケンキュウカ</t>
    </rPh>
    <phoneticPr fontId="5"/>
  </si>
  <si>
    <t>保証制度</t>
    <rPh sb="0" eb="4">
      <t>ホショウセイド</t>
    </rPh>
    <phoneticPr fontId="1"/>
  </si>
  <si>
    <t>その他</t>
    <rPh sb="2" eb="3">
      <t>タ</t>
    </rPh>
    <phoneticPr fontId="1"/>
  </si>
  <si>
    <t>はい</t>
    <phoneticPr fontId="1"/>
  </si>
  <si>
    <t>いいえ</t>
    <phoneticPr fontId="1"/>
  </si>
  <si>
    <t>研究科</t>
    <phoneticPr fontId="1"/>
  </si>
  <si>
    <t>Tel</t>
    <phoneticPr fontId="1"/>
  </si>
  <si>
    <t>Mail</t>
    <phoneticPr fontId="1"/>
  </si>
  <si>
    <t>あなたの研究題目（研究分野）</t>
    <rPh sb="4" eb="8">
      <t>ケンキュウダイモク</t>
    </rPh>
    <rPh sb="9" eb="13">
      <t>ケンキュウブンヤ</t>
    </rPh>
    <phoneticPr fontId="1"/>
  </si>
  <si>
    <t>あなたの大学院進学の目的と研究計画</t>
    <rPh sb="4" eb="9">
      <t>ダイガクインシンガク</t>
    </rPh>
    <rPh sb="10" eb="12">
      <t>モクテキ</t>
    </rPh>
    <rPh sb="13" eb="17">
      <t>ケンキュウケイカク</t>
    </rPh>
    <phoneticPr fontId="1"/>
  </si>
  <si>
    <t>あなたのこれまでの研究内容（提出論文・紀要・学術雑誌等の研究論文等）</t>
    <rPh sb="9" eb="13">
      <t>ケンキュウナイヨウ</t>
    </rPh>
    <rPh sb="14" eb="18">
      <t>テイシュツロンブン</t>
    </rPh>
    <rPh sb="19" eb="21">
      <t>キヨウ</t>
    </rPh>
    <rPh sb="22" eb="27">
      <t>ガクジュツザッシトウ</t>
    </rPh>
    <rPh sb="28" eb="32">
      <t>ケンキュウロンブン</t>
    </rPh>
    <rPh sb="32" eb="33">
      <t>トウ</t>
    </rPh>
    <phoneticPr fontId="1"/>
  </si>
  <si>
    <t>連帯保証人</t>
    <rPh sb="0" eb="5">
      <t>レンタイホショウニン</t>
    </rPh>
    <phoneticPr fontId="1"/>
  </si>
  <si>
    <t>保証人</t>
    <rPh sb="0" eb="3">
      <t>ホショウニン</t>
    </rPh>
    <phoneticPr fontId="1"/>
  </si>
  <si>
    <t>奨学金を希望するに至った家庭事情や、特に説明を要すること（申請理由）</t>
    <rPh sb="0" eb="3">
      <t>ショウガクキン</t>
    </rPh>
    <rPh sb="4" eb="6">
      <t>キボウ</t>
    </rPh>
    <rPh sb="9" eb="10">
      <t>イタ</t>
    </rPh>
    <rPh sb="12" eb="16">
      <t>カテイジジョウ</t>
    </rPh>
    <rPh sb="18" eb="19">
      <t>トク</t>
    </rPh>
    <rPh sb="20" eb="22">
      <t>セツメイ</t>
    </rPh>
    <rPh sb="23" eb="24">
      <t>ヨウ</t>
    </rPh>
    <phoneticPr fontId="1"/>
  </si>
  <si>
    <t>選任条件</t>
    <rPh sb="0" eb="2">
      <t>センニン</t>
    </rPh>
    <rPh sb="2" eb="4">
      <t>ジョウケン</t>
    </rPh>
    <phoneticPr fontId="1"/>
  </si>
  <si>
    <t>連帯保証人承諾</t>
    <rPh sb="0" eb="5">
      <t>レンタイホショウニン</t>
    </rPh>
    <rPh sb="5" eb="7">
      <t>ショウダク</t>
    </rPh>
    <phoneticPr fontId="1"/>
  </si>
  <si>
    <t>保証人承諾</t>
    <rPh sb="0" eb="5">
      <t>ホショウニンショウダク</t>
    </rPh>
    <phoneticPr fontId="1"/>
  </si>
  <si>
    <t>神戸大学</t>
    <rPh sb="0" eb="4">
      <t>コウベダイガク</t>
    </rPh>
    <phoneticPr fontId="1"/>
  </si>
  <si>
    <t>申請者情報</t>
    <rPh sb="0" eb="3">
      <t>シンセイシャ</t>
    </rPh>
    <rPh sb="3" eb="5">
      <t>ジョウホウ</t>
    </rPh>
    <phoneticPr fontId="1"/>
  </si>
  <si>
    <t>続柄</t>
    <rPh sb="0" eb="2">
      <t>ゾクガラ</t>
    </rPh>
    <phoneticPr fontId="1"/>
  </si>
  <si>
    <t>続柄</t>
    <rPh sb="0" eb="2">
      <t>ゾクガラ</t>
    </rPh>
    <phoneticPr fontId="1"/>
  </si>
  <si>
    <t>年齢</t>
    <rPh sb="0" eb="2">
      <t>ネンレイ</t>
    </rPh>
    <phoneticPr fontId="1"/>
  </si>
  <si>
    <t>承諾</t>
    <rPh sb="0" eb="2">
      <t>ショウダク</t>
    </rPh>
    <phoneticPr fontId="1"/>
  </si>
  <si>
    <t>連帯保証人</t>
    <rPh sb="0" eb="5">
      <t>レンタイホショウニン</t>
    </rPh>
    <phoneticPr fontId="1"/>
  </si>
  <si>
    <t>保証人</t>
    <rPh sb="0" eb="3">
      <t>ホショウニン</t>
    </rPh>
    <phoneticPr fontId="1"/>
  </si>
  <si>
    <t>・上記選任条件を確認しましたか？</t>
    <rPh sb="1" eb="3">
      <t>ジョウキ</t>
    </rPh>
    <phoneticPr fontId="1"/>
  </si>
  <si>
    <t>承諾済み</t>
    <rPh sb="0" eb="3">
      <t>ショウダクズ</t>
    </rPh>
    <phoneticPr fontId="1"/>
  </si>
  <si>
    <t>未承諾</t>
    <rPh sb="0" eb="3">
      <t>ミショウダク</t>
    </rPh>
    <phoneticPr fontId="1"/>
  </si>
  <si>
    <t>記入チェック</t>
    <rPh sb="0" eb="2">
      <t>キニュウ</t>
    </rPh>
    <phoneticPr fontId="1"/>
  </si>
  <si>
    <t>総評</t>
    <rPh sb="0" eb="2">
      <t>ソウヒョウ</t>
    </rPh>
    <phoneticPr fontId="1"/>
  </si>
  <si>
    <t>3-1</t>
    <phoneticPr fontId="1"/>
  </si>
  <si>
    <t>3-2</t>
  </si>
  <si>
    <t>3-3</t>
  </si>
  <si>
    <t>研究記載必要</t>
    <rPh sb="0" eb="2">
      <t>ケンキュウ</t>
    </rPh>
    <rPh sb="2" eb="4">
      <t>キサイ</t>
    </rPh>
    <rPh sb="4" eb="6">
      <t>ヒツヨウ</t>
    </rPh>
    <phoneticPr fontId="1"/>
  </si>
  <si>
    <t>年</t>
    <rPh sb="0" eb="1">
      <t>ネン</t>
    </rPh>
    <phoneticPr fontId="1"/>
  </si>
  <si>
    <t>医科学か否か</t>
    <rPh sb="0" eb="3">
      <t>イカガク</t>
    </rPh>
    <rPh sb="4" eb="5">
      <t>イナ</t>
    </rPh>
    <phoneticPr fontId="1"/>
  </si>
  <si>
    <t>歳</t>
    <rPh sb="0" eb="1">
      <t>サイ</t>
    </rPh>
    <phoneticPr fontId="1"/>
  </si>
  <si>
    <t>続柄：</t>
    <rPh sb="0" eb="2">
      <t>ゾクガラ</t>
    </rPh>
    <phoneticPr fontId="1"/>
  </si>
  <si>
    <t>連帯保証人・保証人には選任条件があります（詳細は貸与奨学金案内（大学院）P.19～を確認してください）。</t>
    <rPh sb="0" eb="5">
      <t>レンタイホショウニン</t>
    </rPh>
    <rPh sb="6" eb="9">
      <t>ホショウニン</t>
    </rPh>
    <rPh sb="11" eb="13">
      <t>センニン</t>
    </rPh>
    <rPh sb="13" eb="15">
      <t>ジョウケン</t>
    </rPh>
    <rPh sb="21" eb="23">
      <t>ショウサイ</t>
    </rPh>
    <rPh sb="24" eb="29">
      <t>タイヨショウガクキン</t>
    </rPh>
    <rPh sb="29" eb="31">
      <t>アンナイ</t>
    </rPh>
    <rPh sb="32" eb="35">
      <t>ダイガクイン</t>
    </rPh>
    <rPh sb="42" eb="44">
      <t>カクニン</t>
    </rPh>
    <phoneticPr fontId="1"/>
  </si>
  <si>
    <t>・父母・本人の配偶者を除く４親等内で、本人・連帯保証人と別生計で65歳未満の成年親族　例）おじ、おば、兄弟姉妹（学生・未成年不可）</t>
    <phoneticPr fontId="1"/>
  </si>
  <si>
    <t>１．人的保証</t>
    <rPh sb="2" eb="6">
      <t>ジンテキホショウ</t>
    </rPh>
    <phoneticPr fontId="1"/>
  </si>
  <si>
    <t>２．機関保証</t>
    <rPh sb="2" eb="6">
      <t>キカンホショウ</t>
    </rPh>
    <phoneticPr fontId="1"/>
  </si>
  <si>
    <t>３．第一種：機関保証、第二種：人的保証</t>
    <rPh sb="2" eb="5">
      <t>ダイイッシュ</t>
    </rPh>
    <rPh sb="6" eb="10">
      <t>キカンホショウ</t>
    </rPh>
    <rPh sb="11" eb="14">
      <t>ダイニシュ</t>
    </rPh>
    <rPh sb="15" eb="19">
      <t>ジンテキホショウ</t>
    </rPh>
    <phoneticPr fontId="1"/>
  </si>
  <si>
    <t>（３．については所得連動返還方式を希望し、かつ第一種、第二種を併願または併用で申し込みの場合のみ選択してください）</t>
    <rPh sb="48" eb="50">
      <t>センタク</t>
    </rPh>
    <phoneticPr fontId="1"/>
  </si>
  <si>
    <t>保証制度転記用</t>
    <rPh sb="4" eb="6">
      <t>テンキ</t>
    </rPh>
    <rPh sb="6" eb="7">
      <t>ヨウ</t>
    </rPh>
    <phoneticPr fontId="1"/>
  </si>
  <si>
    <t>人的保証</t>
    <rPh sb="0" eb="4">
      <t>ジンテキホショウ</t>
    </rPh>
    <phoneticPr fontId="1"/>
  </si>
  <si>
    <t>機関保証</t>
    <rPh sb="0" eb="4">
      <t>キカンホショウ</t>
    </rPh>
    <phoneticPr fontId="1"/>
  </si>
  <si>
    <t>機関保証・人的保証</t>
    <rPh sb="0" eb="2">
      <t>キカン</t>
    </rPh>
    <rPh sb="2" eb="4">
      <t>ホショウ</t>
    </rPh>
    <rPh sb="5" eb="7">
      <t>ジンテキ</t>
    </rPh>
    <rPh sb="7" eb="9">
      <t>ホショウ</t>
    </rPh>
    <phoneticPr fontId="1"/>
  </si>
  <si>
    <t>進学予定の課程</t>
    <rPh sb="0" eb="4">
      <t>シンガクヨテイ</t>
    </rPh>
    <rPh sb="5" eb="7">
      <t>カテイ</t>
    </rPh>
    <phoneticPr fontId="1"/>
  </si>
  <si>
    <t>進学予定の研究科</t>
    <rPh sb="5" eb="8">
      <t>ケンキュウカ</t>
    </rPh>
    <phoneticPr fontId="1"/>
  </si>
  <si>
    <t>進学予定の専攻・コース</t>
    <rPh sb="5" eb="7">
      <t>センコウ</t>
    </rPh>
    <phoneticPr fontId="1"/>
  </si>
  <si>
    <t>現在（または直近）の学籍番号</t>
    <rPh sb="0" eb="2">
      <t>ゲンザイ</t>
    </rPh>
    <rPh sb="6" eb="8">
      <t>チョッキン</t>
    </rPh>
    <rPh sb="10" eb="14">
      <t>ガクセキバンゴウ</t>
    </rPh>
    <phoneticPr fontId="1"/>
  </si>
  <si>
    <t>直近の学籍番号</t>
    <rPh sb="0" eb="2">
      <t>チョッキン</t>
    </rPh>
    <phoneticPr fontId="1"/>
  </si>
  <si>
    <t>進学予定先</t>
    <rPh sb="0" eb="5">
      <t>シンガクヨテイサキ</t>
    </rPh>
    <phoneticPr fontId="1"/>
  </si>
  <si>
    <t>希望する奨学金の種類</t>
    <rPh sb="0" eb="2">
      <t>キボウ</t>
    </rPh>
    <rPh sb="4" eb="7">
      <t>ショウガクキン</t>
    </rPh>
    <rPh sb="8" eb="10">
      <t>シュルイ</t>
    </rPh>
    <phoneticPr fontId="1"/>
  </si>
  <si>
    <t>第二種月額</t>
    <rPh sb="0" eb="3">
      <t>ダイニシュ</t>
    </rPh>
    <rPh sb="3" eb="5">
      <t>ゲツガク</t>
    </rPh>
    <phoneticPr fontId="1"/>
  </si>
  <si>
    <t>博士前期課程・修士課程</t>
    <rPh sb="0" eb="2">
      <t>ハクシ</t>
    </rPh>
    <rPh sb="2" eb="4">
      <t>ゼンキ</t>
    </rPh>
    <rPh sb="4" eb="6">
      <t>カテイ</t>
    </rPh>
    <rPh sb="7" eb="9">
      <t>シュウシ</t>
    </rPh>
    <phoneticPr fontId="1"/>
  </si>
  <si>
    <t>博士後期課程・博士課程</t>
    <rPh sb="0" eb="4">
      <t>ハクシコウキ</t>
    </rPh>
    <rPh sb="7" eb="9">
      <t>ハカセ</t>
    </rPh>
    <phoneticPr fontId="1"/>
  </si>
  <si>
    <t>第一種月額</t>
    <phoneticPr fontId="1"/>
  </si>
  <si>
    <t>希望する奨学金</t>
    <rPh sb="0" eb="2">
      <t>キボウ</t>
    </rPh>
    <rPh sb="4" eb="7">
      <t>ショウガクキン</t>
    </rPh>
    <phoneticPr fontId="1"/>
  </si>
  <si>
    <t>50000円</t>
    <rPh sb="5" eb="6">
      <t>エン</t>
    </rPh>
    <phoneticPr fontId="1"/>
  </si>
  <si>
    <t>88000円</t>
    <rPh sb="5" eb="6">
      <t>エン</t>
    </rPh>
    <phoneticPr fontId="1"/>
  </si>
  <si>
    <t>80000円</t>
    <rPh sb="5" eb="6">
      <t>エン</t>
    </rPh>
    <phoneticPr fontId="1"/>
  </si>
  <si>
    <t>122000円</t>
    <rPh sb="6" eb="7">
      <t>エン</t>
    </rPh>
    <phoneticPr fontId="1"/>
  </si>
  <si>
    <t>100000円</t>
    <rPh sb="6" eb="7">
      <t>エン</t>
    </rPh>
    <phoneticPr fontId="1"/>
  </si>
  <si>
    <t>130000円</t>
    <rPh sb="6" eb="7">
      <t>エン</t>
    </rPh>
    <phoneticPr fontId="1"/>
  </si>
  <si>
    <t>150000円</t>
    <rPh sb="6" eb="7">
      <t>エン</t>
    </rPh>
    <phoneticPr fontId="1"/>
  </si>
  <si>
    <t>「課程」を選択してください</t>
    <rPh sb="1" eb="3">
      <t>カテイ</t>
    </rPh>
    <rPh sb="5" eb="7">
      <t>センタク</t>
    </rPh>
    <phoneticPr fontId="1"/>
  </si>
  <si>
    <t>希望する奨学金の情報</t>
    <rPh sb="0" eb="2">
      <t>キボウ</t>
    </rPh>
    <rPh sb="4" eb="7">
      <t>ショウガクキン</t>
    </rPh>
    <rPh sb="8" eb="10">
      <t>ジョウホウ</t>
    </rPh>
    <phoneticPr fontId="1"/>
  </si>
  <si>
    <t>2.希望する奨学金の種類を選択してください</t>
    <rPh sb="2" eb="4">
      <t>キボウ</t>
    </rPh>
    <rPh sb="6" eb="9">
      <t>ショウガクキン</t>
    </rPh>
    <rPh sb="10" eb="12">
      <t>シュルイ</t>
    </rPh>
    <rPh sb="13" eb="15">
      <t>センタク</t>
    </rPh>
    <phoneticPr fontId="1"/>
  </si>
  <si>
    <t>3．併用貸与、第一種、第二種の審査を希望</t>
    <rPh sb="15" eb="17">
      <t>シンサ</t>
    </rPh>
    <phoneticPr fontId="1"/>
  </si>
  <si>
    <t>1．第一種のみ審査を希望</t>
    <rPh sb="7" eb="9">
      <t>シンサ</t>
    </rPh>
    <phoneticPr fontId="1"/>
  </si>
  <si>
    <t>2．第二種のみ審査を希望</t>
    <rPh sb="7" eb="9">
      <t>シンサ</t>
    </rPh>
    <phoneticPr fontId="1"/>
  </si>
  <si>
    <t>6.希望する保証制度を選択してください。</t>
    <rPh sb="2" eb="4">
      <t>キボウ</t>
    </rPh>
    <rPh sb="6" eb="10">
      <t>ホショウセイド</t>
    </rPh>
    <rPh sb="11" eb="13">
      <t>センタク</t>
    </rPh>
    <phoneticPr fontId="1"/>
  </si>
  <si>
    <t>5.大学の資料や電子版の貸与奨学金案内を確認し、下記について理解をしましたか。</t>
    <rPh sb="2" eb="4">
      <t>ダイガク</t>
    </rPh>
    <rPh sb="5" eb="7">
      <t>シリョウ</t>
    </rPh>
    <rPh sb="8" eb="11">
      <t>デンシバン</t>
    </rPh>
    <rPh sb="12" eb="19">
      <t>タイヨショウガクキンアンナイ</t>
    </rPh>
    <rPh sb="20" eb="22">
      <t>カクニン</t>
    </rPh>
    <rPh sb="24" eb="26">
      <t>カキ</t>
    </rPh>
    <rPh sb="30" eb="32">
      <t>リカイ</t>
    </rPh>
    <phoneticPr fontId="1"/>
  </si>
  <si>
    <t>大学資料：</t>
    <rPh sb="0" eb="2">
      <t>ダイガク</t>
    </rPh>
    <rPh sb="2" eb="4">
      <t>シリョウ</t>
    </rPh>
    <phoneticPr fontId="1"/>
  </si>
  <si>
    <t>貸与奨学金案内：</t>
    <rPh sb="0" eb="7">
      <t>タイヨショウガクキンアンナイ</t>
    </rPh>
    <phoneticPr fontId="1"/>
  </si>
  <si>
    <t>制度全体、貸与額、申込資格、返還方式、人的保証（連帯保証人、保証人の選任）、機関保証（保証料）、各種申込方法、入学時特別増額貸与奨学金の手続き、情報の訂正、等</t>
    <rPh sb="0" eb="2">
      <t>セイド</t>
    </rPh>
    <rPh sb="2" eb="4">
      <t>ゼンタイ</t>
    </rPh>
    <rPh sb="5" eb="8">
      <t>タイヨガク</t>
    </rPh>
    <rPh sb="9" eb="13">
      <t>モウシコミシカク</t>
    </rPh>
    <rPh sb="14" eb="18">
      <t>ヘンカンホウシキ</t>
    </rPh>
    <rPh sb="19" eb="23">
      <t>ジンテキホショウ</t>
    </rPh>
    <rPh sb="24" eb="29">
      <t>レンタイホショウニン</t>
    </rPh>
    <rPh sb="30" eb="33">
      <t>ホショウニン</t>
    </rPh>
    <rPh sb="34" eb="36">
      <t>センニン</t>
    </rPh>
    <rPh sb="38" eb="42">
      <t>キカンホショウ</t>
    </rPh>
    <rPh sb="43" eb="46">
      <t>ホショウリョウ</t>
    </rPh>
    <rPh sb="48" eb="50">
      <t>カクシュ</t>
    </rPh>
    <rPh sb="50" eb="54">
      <t>モウシコミホウホウ</t>
    </rPh>
    <rPh sb="55" eb="67">
      <t>ニュウガクジトクベツゾウガクタイヨショウガクキン</t>
    </rPh>
    <rPh sb="68" eb="70">
      <t>テツヅ</t>
    </rPh>
    <rPh sb="72" eb="74">
      <t>ジョウホウ</t>
    </rPh>
    <rPh sb="75" eb="77">
      <t>テイセイ</t>
    </rPh>
    <rPh sb="78" eb="79">
      <t>トウ</t>
    </rPh>
    <phoneticPr fontId="1"/>
  </si>
  <si>
    <t>申請の流れ、今後のスケジュール、大学への提出書類、注意事項、等</t>
    <rPh sb="30" eb="31">
      <t>トウ</t>
    </rPh>
    <phoneticPr fontId="1"/>
  </si>
  <si>
    <t>←具体的に入力</t>
    <rPh sb="5" eb="7">
      <t>ニュウリョク</t>
    </rPh>
    <phoneticPr fontId="1"/>
  </si>
  <si>
    <t>制度・手続きについて</t>
    <rPh sb="0" eb="2">
      <t>セイド</t>
    </rPh>
    <rPh sb="3" eb="5">
      <t>テツヅ</t>
    </rPh>
    <phoneticPr fontId="1"/>
  </si>
  <si>
    <t>（2025.09）</t>
    <phoneticPr fontId="1"/>
  </si>
  <si>
    <t>こちらは「入力用シート」です。「印刷用シート」を印刷してください。</t>
    <rPh sb="5" eb="7">
      <t>ニュウリョク</t>
    </rPh>
    <rPh sb="7" eb="8">
      <t>ヨウ</t>
    </rPh>
    <rPh sb="16" eb="19">
      <t>インサツヨウ</t>
    </rPh>
    <rPh sb="24" eb="26">
      <t>インサツ</t>
    </rPh>
    <phoneticPr fontId="1"/>
  </si>
  <si>
    <t>奨学金申請理由書【大学院予約採用（法科）】</t>
    <rPh sb="12" eb="14">
      <t>ヨヤク</t>
    </rPh>
    <rPh sb="17" eb="19">
      <t>ホウカ</t>
    </rPh>
    <phoneticPr fontId="1"/>
  </si>
  <si>
    <t>3-1.あなたの進学目的を50文字以内で入力してください。</t>
    <phoneticPr fontId="1"/>
  </si>
  <si>
    <t>3-2.あなたの履修計画を全角250字以上400字未満で記入してください。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</si>
</sst>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Century"/>
      <family val="1"/>
    </font>
    <font>
      <sz val="11"/>
      <color theme="1"/>
      <name val="ＭＳ 明朝"/>
      <family val="1"/>
      <charset val="128"/>
    </font>
    <font>
      <sz val="9"/>
      <color theme="1"/>
      <name val="ＭＳ 明朝"/>
      <family val="1"/>
      <charset val="128"/>
    </font>
    <font>
      <u/>
      <sz val="11"/>
      <color theme="10"/>
      <name val="游ゴシック"/>
      <family val="2"/>
      <charset val="128"/>
      <scheme val="minor"/>
    </font>
    <font>
      <sz val="10.5"/>
      <color theme="1"/>
      <name val="ＭＳ 明朝"/>
      <family val="1"/>
      <charset val="128"/>
    </font>
    <font>
      <b/>
      <sz val="14"/>
      <color theme="1"/>
      <name val="ＭＳ 明朝"/>
      <family val="1"/>
      <charset val="128"/>
    </font>
    <font>
      <b/>
      <sz val="11"/>
      <color theme="1"/>
      <name val="ＭＳ 明朝"/>
      <family val="1"/>
      <charset val="128"/>
    </font>
    <font>
      <b/>
      <sz val="12"/>
      <color theme="1"/>
      <name val="ＭＳ 明朝"/>
      <family val="1"/>
      <charset val="128"/>
    </font>
    <font>
      <b/>
      <sz val="11"/>
      <color rgb="FFFF0000"/>
      <name val="ＭＳ 明朝"/>
      <family val="1"/>
      <charset val="128"/>
    </font>
    <font>
      <b/>
      <sz val="11"/>
      <name val="ＭＳ 明朝"/>
      <family val="1"/>
      <charset val="128"/>
    </font>
    <font>
      <b/>
      <sz val="11"/>
      <color theme="1" tint="0.249977111117893"/>
      <name val="ＭＳ 明朝"/>
      <family val="1"/>
      <charset val="128"/>
    </font>
  </fonts>
  <fills count="8">
    <fill>
      <patternFill patternType="none"/>
    </fill>
    <fill>
      <patternFill patternType="gray125"/>
    </fill>
    <fill>
      <patternFill patternType="solid">
        <fgColor them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alignment vertical="center"/>
    </xf>
  </cellStyleXfs>
  <cellXfs count="137">
    <xf numFmtId="0" fontId="0" fillId="0" borderId="0" xfId="0">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justify" vertical="center"/>
    </xf>
    <xf numFmtId="49" fontId="3" fillId="0" borderId="0" xfId="0" applyNumberFormat="1" applyFont="1">
      <alignment vertical="center"/>
    </xf>
    <xf numFmtId="0" fontId="3" fillId="0" borderId="0" xfId="0" applyFont="1" applyAlignment="1">
      <alignment horizontal="right" vertical="center"/>
    </xf>
    <xf numFmtId="0" fontId="0" fillId="0" borderId="0" xfId="0" applyAlignment="1">
      <alignment horizontal="center" vertical="center"/>
    </xf>
    <xf numFmtId="0" fontId="0" fillId="0" borderId="0" xfId="0" quotePrefix="1">
      <alignment vertical="center"/>
    </xf>
    <xf numFmtId="0" fontId="3" fillId="0" borderId="3" xfId="0" applyFont="1" applyBorder="1" applyAlignment="1">
      <alignment horizontal="right" vertical="center"/>
    </xf>
    <xf numFmtId="0" fontId="3" fillId="0" borderId="4" xfId="0" applyFont="1" applyBorder="1">
      <alignment vertical="center"/>
    </xf>
    <xf numFmtId="0" fontId="3" fillId="2" borderId="1" xfId="0" applyFont="1" applyFill="1" applyBorder="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0" borderId="1" xfId="0" applyFont="1" applyBorder="1">
      <alignment vertical="center"/>
    </xf>
    <xf numFmtId="0" fontId="3" fillId="0" borderId="4" xfId="0" applyFont="1" applyBorder="1" applyAlignment="1">
      <alignment horizontal="right" vertical="center"/>
    </xf>
    <xf numFmtId="0" fontId="3" fillId="0" borderId="16" xfId="0" applyFont="1" applyBorder="1" applyAlignment="1">
      <alignment horizontal="left" vertical="center"/>
    </xf>
    <xf numFmtId="0" fontId="3" fillId="0" borderId="16" xfId="0" applyFont="1" applyBorder="1" applyAlignment="1">
      <alignment horizontal="right" vertical="center"/>
    </xf>
    <xf numFmtId="0" fontId="3" fillId="0" borderId="9" xfId="0" applyFont="1" applyBorder="1" applyAlignment="1">
      <alignment horizontal="right" vertical="center"/>
    </xf>
    <xf numFmtId="0" fontId="3" fillId="7" borderId="1" xfId="0" applyFont="1" applyFill="1" applyBorder="1">
      <alignment vertical="center"/>
    </xf>
    <xf numFmtId="0" fontId="3" fillId="0" borderId="1" xfId="0" applyFont="1" applyBorder="1" applyProtection="1">
      <alignment vertical="center"/>
      <protection locked="0"/>
    </xf>
    <xf numFmtId="0" fontId="3" fillId="0" borderId="1"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horizontal="right" vertical="center" shrinkToFit="1"/>
    </xf>
    <xf numFmtId="0" fontId="3" fillId="0" borderId="1" xfId="0" applyFont="1" applyBorder="1" applyAlignment="1" applyProtection="1">
      <alignment horizontal="center" vertical="center"/>
      <protection locked="0"/>
    </xf>
    <xf numFmtId="0" fontId="3" fillId="2" borderId="1" xfId="0" applyFont="1" applyFill="1" applyBorder="1" applyAlignment="1">
      <alignment vertical="center" shrinkToFit="1"/>
    </xf>
    <xf numFmtId="0" fontId="3" fillId="0" borderId="16" xfId="0" applyFont="1" applyBorder="1">
      <alignment vertical="center"/>
    </xf>
    <xf numFmtId="0" fontId="8" fillId="0" borderId="1" xfId="0" applyFont="1" applyBorder="1">
      <alignment vertical="center"/>
    </xf>
    <xf numFmtId="0" fontId="3" fillId="2" borderId="1" xfId="0" applyFont="1" applyFill="1" applyBorder="1" applyAlignment="1">
      <alignment horizontal="center" vertical="center" shrinkToFit="1"/>
    </xf>
    <xf numFmtId="0" fontId="3" fillId="4" borderId="2" xfId="0" applyFont="1" applyFill="1" applyBorder="1">
      <alignment vertical="center"/>
    </xf>
    <xf numFmtId="0" fontId="3" fillId="4" borderId="3" xfId="0" applyFont="1" applyFill="1" applyBorder="1">
      <alignment vertical="center"/>
    </xf>
    <xf numFmtId="0" fontId="3" fillId="0" borderId="1" xfId="0" applyFont="1" applyBorder="1" applyAlignment="1" applyProtection="1">
      <alignment vertical="center" shrinkToFit="1"/>
      <protection locked="0"/>
    </xf>
    <xf numFmtId="0" fontId="8" fillId="0" borderId="4" xfId="0" applyFont="1" applyBorder="1">
      <alignment vertical="center"/>
    </xf>
    <xf numFmtId="0" fontId="3" fillId="0" borderId="1" xfId="0" applyFont="1" applyBorder="1" applyProtection="1">
      <alignment vertical="center"/>
      <protection locked="0"/>
    </xf>
    <xf numFmtId="0" fontId="3" fillId="7" borderId="1" xfId="0" applyFont="1" applyFill="1" applyBorder="1">
      <alignment vertical="center"/>
    </xf>
    <xf numFmtId="0" fontId="8" fillId="0" borderId="10" xfId="0" applyFont="1" applyBorder="1">
      <alignment vertical="center"/>
    </xf>
    <xf numFmtId="0" fontId="8" fillId="0" borderId="5" xfId="0" applyFont="1" applyBorder="1">
      <alignment vertical="center"/>
    </xf>
    <xf numFmtId="0" fontId="8" fillId="0" borderId="8" xfId="0" applyFont="1" applyBorder="1">
      <alignment vertical="center"/>
    </xf>
    <xf numFmtId="0" fontId="8" fillId="0" borderId="1" xfId="0" applyFont="1" applyBorder="1">
      <alignment vertical="center"/>
    </xf>
    <xf numFmtId="0" fontId="3" fillId="3" borderId="5" xfId="0" applyFont="1" applyFill="1" applyBorder="1" applyAlignment="1">
      <alignment vertical="center" wrapText="1"/>
    </xf>
    <xf numFmtId="0" fontId="3" fillId="0" borderId="1" xfId="0" applyFont="1" applyBorder="1" applyAlignment="1" applyProtection="1">
      <alignment vertical="center" wrapText="1"/>
      <protection locked="0"/>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23" xfId="0" applyFont="1" applyBorder="1" applyAlignment="1">
      <alignment horizontal="center"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4" xfId="0" applyFont="1" applyBorder="1" applyAlignment="1">
      <alignment horizontal="left" vertical="center"/>
    </xf>
    <xf numFmtId="0" fontId="3" fillId="0" borderId="7" xfId="0" applyFont="1" applyBorder="1" applyAlignment="1">
      <alignment horizontal="left" vertical="center"/>
    </xf>
    <xf numFmtId="0" fontId="10" fillId="0" borderId="0" xfId="0" applyFont="1" applyAlignment="1">
      <alignment horizontal="left" vertical="center" wrapText="1"/>
    </xf>
    <xf numFmtId="0" fontId="3" fillId="0" borderId="25"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4" borderId="1" xfId="0" applyFont="1" applyFill="1" applyBorder="1">
      <alignment vertical="center"/>
    </xf>
    <xf numFmtId="0" fontId="10" fillId="0" borderId="10"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 xfId="0" applyFont="1" applyBorder="1" applyAlignment="1" applyProtection="1">
      <alignment vertical="center" shrinkToFit="1"/>
      <protection locked="0"/>
    </xf>
    <xf numFmtId="0" fontId="3" fillId="4" borderId="5" xfId="0" applyFont="1" applyFill="1" applyBorder="1" applyAlignment="1">
      <alignment vertical="center" wrapText="1"/>
    </xf>
    <xf numFmtId="0" fontId="3" fillId="3" borderId="7" xfId="0" applyFont="1" applyFill="1" applyBorder="1" applyAlignment="1">
      <alignment vertical="center" wrapText="1"/>
    </xf>
    <xf numFmtId="0" fontId="3" fillId="4" borderId="7" xfId="0" applyFont="1" applyFill="1" applyBorder="1" applyAlignment="1">
      <alignment vertical="center" wrapText="1"/>
    </xf>
    <xf numFmtId="0" fontId="3" fillId="4" borderId="1" xfId="0" applyFont="1" applyFill="1" applyBorder="1" applyAlignment="1">
      <alignment vertical="center" shrinkToFit="1"/>
    </xf>
    <xf numFmtId="0" fontId="3" fillId="0" borderId="1" xfId="0" applyFont="1" applyBorder="1">
      <alignment vertical="center"/>
    </xf>
    <xf numFmtId="0" fontId="8" fillId="0" borderId="0" xfId="0" applyFont="1" applyAlignment="1">
      <alignment horizontal="center" vertical="center" shrinkToFit="1"/>
    </xf>
    <xf numFmtId="0" fontId="3" fillId="0" borderId="1" xfId="0" applyFont="1" applyBorder="1" applyAlignment="1" applyProtection="1">
      <alignment horizontal="center" vertical="center" shrinkToFit="1"/>
      <protection locked="0"/>
    </xf>
    <xf numFmtId="0" fontId="12" fillId="0" borderId="1" xfId="0" applyFont="1" applyBorder="1">
      <alignment vertical="center"/>
    </xf>
    <xf numFmtId="0" fontId="3" fillId="5" borderId="17" xfId="0" applyFont="1" applyFill="1" applyBorder="1" applyAlignment="1">
      <alignment vertical="center" wrapText="1"/>
    </xf>
    <xf numFmtId="0" fontId="3" fillId="5" borderId="18" xfId="0" applyFont="1" applyFill="1" applyBorder="1" applyAlignment="1">
      <alignment vertical="center" wrapText="1"/>
    </xf>
    <xf numFmtId="0" fontId="3" fillId="5" borderId="19" xfId="0" applyFont="1" applyFill="1" applyBorder="1" applyAlignment="1">
      <alignment vertical="center" wrapText="1"/>
    </xf>
    <xf numFmtId="0" fontId="3" fillId="6" borderId="20" xfId="0" applyFont="1" applyFill="1" applyBorder="1" applyAlignment="1">
      <alignment vertical="center" wrapText="1"/>
    </xf>
    <xf numFmtId="0" fontId="3" fillId="6" borderId="1" xfId="0" applyFont="1" applyFill="1" applyBorder="1" applyAlignment="1">
      <alignment vertical="center" wrapText="1"/>
    </xf>
    <xf numFmtId="0" fontId="3" fillId="6" borderId="21" xfId="0" applyFont="1" applyFill="1" applyBorder="1" applyAlignment="1">
      <alignment vertical="center" wrapText="1"/>
    </xf>
    <xf numFmtId="0" fontId="3" fillId="0" borderId="11"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1" fillId="0" borderId="22" xfId="0" applyFont="1" applyBorder="1" applyAlignment="1">
      <alignment horizontal="center" vertical="center" shrinkToFit="1"/>
    </xf>
    <xf numFmtId="0" fontId="11" fillId="0" borderId="0" xfId="0" applyFont="1" applyAlignment="1">
      <alignment horizontal="center" vertical="center" shrinkToFit="1"/>
    </xf>
    <xf numFmtId="0" fontId="11" fillId="0" borderId="23" xfId="0" applyFont="1" applyBorder="1" applyAlignment="1">
      <alignment horizontal="center" vertical="center" shrinkToFit="1"/>
    </xf>
    <xf numFmtId="0" fontId="3" fillId="0" borderId="0" xfId="0" applyFont="1" applyAlignment="1">
      <alignment horizontal="center" vertical="center"/>
    </xf>
    <xf numFmtId="0" fontId="9" fillId="0" borderId="16" xfId="0" applyFont="1" applyBorder="1" applyAlignment="1">
      <alignment horizontal="center" vertical="center"/>
    </xf>
    <xf numFmtId="0" fontId="10" fillId="0" borderId="1" xfId="0" applyFont="1" applyBorder="1" applyAlignment="1">
      <alignment horizontal="left" vertical="center" shrinkToFit="1"/>
    </xf>
    <xf numFmtId="0" fontId="10" fillId="0" borderId="2" xfId="0" applyFont="1" applyBorder="1" applyAlignment="1">
      <alignment horizontal="left" vertical="center" shrinkToFit="1"/>
    </xf>
    <xf numFmtId="0" fontId="3"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3" fillId="0" borderId="1" xfId="0" applyFont="1" applyBorder="1" applyAlignment="1">
      <alignment horizontal="center" vertical="center"/>
    </xf>
    <xf numFmtId="0" fontId="3" fillId="4" borderId="22" xfId="0" applyFont="1" applyFill="1" applyBorder="1" applyAlignment="1">
      <alignment vertical="center" wrapText="1"/>
    </xf>
    <xf numFmtId="0" fontId="3" fillId="4" borderId="0" xfId="0" applyFont="1" applyFill="1" applyAlignment="1">
      <alignment vertical="center" wrapText="1"/>
    </xf>
    <xf numFmtId="0" fontId="3" fillId="4" borderId="23" xfId="0" applyFont="1" applyFill="1" applyBorder="1" applyAlignment="1">
      <alignment vertical="center" wrapText="1"/>
    </xf>
    <xf numFmtId="0" fontId="3" fillId="2" borderId="1" xfId="0" applyFont="1" applyFill="1" applyBorder="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center" vertical="center" shrinkToFit="1"/>
    </xf>
    <xf numFmtId="0" fontId="3" fillId="2" borderId="1" xfId="0" applyFont="1" applyFill="1" applyBorder="1" applyAlignment="1">
      <alignment horizontal="center" vertical="center" wrapTex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2"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0" borderId="4" xfId="0" applyFont="1" applyBorder="1" applyAlignment="1">
      <alignment horizontal="left" vertical="center" indent="1" shrinkToFit="1"/>
    </xf>
    <xf numFmtId="0" fontId="6" fillId="2" borderId="1"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 xfId="0" applyFont="1" applyFill="1" applyBorder="1">
      <alignment vertical="center"/>
    </xf>
    <xf numFmtId="0" fontId="3" fillId="2" borderId="1" xfId="0" applyFont="1" applyFill="1" applyBorder="1" applyAlignment="1">
      <alignment horizontal="center" vertical="center" wrapText="1" shrinkToFit="1"/>
    </xf>
    <xf numFmtId="0" fontId="3" fillId="0" borderId="1" xfId="0" applyFont="1" applyBorder="1" applyAlignment="1">
      <alignment vertical="center" shrinkToFit="1"/>
    </xf>
    <xf numFmtId="0" fontId="0" fillId="0" borderId="0" xfId="0" applyAlignment="1">
      <alignment horizontal="center" vertical="center"/>
    </xf>
  </cellXfs>
  <cellStyles count="1">
    <cellStyle name="標準" xfId="0" builtinId="0"/>
  </cellStyles>
  <dxfs count="20">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C744-0488-48C6-9E43-A0BF7C0F2E75}">
  <dimension ref="A1:AD63"/>
  <sheetViews>
    <sheetView tabSelected="1" zoomScale="145" zoomScaleNormal="145" workbookViewId="0">
      <selection activeCell="A30" sqref="A30:F30"/>
    </sheetView>
  </sheetViews>
  <sheetFormatPr defaultRowHeight="18.75" x14ac:dyDescent="0.4"/>
  <cols>
    <col min="1" max="1" width="9.25" style="2" customWidth="1"/>
    <col min="2" max="2" width="8.125" style="2" customWidth="1"/>
    <col min="3" max="3" width="12.375" style="2" customWidth="1"/>
    <col min="4" max="4" width="9.875" style="2" customWidth="1"/>
    <col min="5" max="5" width="9.625" style="2" customWidth="1"/>
    <col min="6" max="6" width="17.375" style="2" customWidth="1"/>
  </cols>
  <sheetData>
    <row r="1" spans="1:30" x14ac:dyDescent="0.4">
      <c r="A1" s="98" t="s">
        <v>117</v>
      </c>
      <c r="B1" s="98"/>
      <c r="C1" s="98"/>
      <c r="D1" s="98"/>
      <c r="E1" s="98"/>
      <c r="F1" s="98"/>
      <c r="U1" s="97" t="s">
        <v>116</v>
      </c>
      <c r="V1" s="97"/>
      <c r="W1" s="97"/>
      <c r="X1" s="97"/>
      <c r="Y1" s="97"/>
      <c r="Z1" s="97"/>
      <c r="AA1" s="97"/>
      <c r="AB1" s="97"/>
      <c r="AC1" s="97"/>
      <c r="AD1" s="97"/>
    </row>
    <row r="2" spans="1:30" x14ac:dyDescent="0.4">
      <c r="A2" s="64" t="s">
        <v>8</v>
      </c>
      <c r="B2" s="65"/>
      <c r="C2" s="65"/>
      <c r="D2" s="65"/>
      <c r="E2" s="65"/>
      <c r="F2" s="66"/>
    </row>
    <row r="3" spans="1:30" x14ac:dyDescent="0.4">
      <c r="A3" s="60" t="s">
        <v>0</v>
      </c>
      <c r="B3" s="60"/>
      <c r="C3" s="35"/>
      <c r="D3" s="35"/>
      <c r="E3" s="35"/>
      <c r="F3" s="29" t="str">
        <f>IF(C3="","←入力","")</f>
        <v>←入力</v>
      </c>
    </row>
    <row r="4" spans="1:30" x14ac:dyDescent="0.4">
      <c r="A4" s="74" t="s">
        <v>85</v>
      </c>
      <c r="B4" s="74"/>
      <c r="C4" s="35"/>
      <c r="D4" s="35"/>
      <c r="E4" s="35"/>
      <c r="F4" s="29" t="str">
        <f t="shared" ref="F4:F10" si="0">IF(C4="","←入力","")</f>
        <v>←入力</v>
      </c>
    </row>
    <row r="5" spans="1:30" x14ac:dyDescent="0.4">
      <c r="A5" s="60" t="s">
        <v>82</v>
      </c>
      <c r="B5" s="60"/>
      <c r="C5" s="75" t="s">
        <v>18</v>
      </c>
      <c r="D5" s="75"/>
      <c r="E5" s="75"/>
      <c r="F5" s="29" t="str">
        <f>IF(C5="","←選択","")</f>
        <v/>
      </c>
    </row>
    <row r="6" spans="1:30" x14ac:dyDescent="0.4">
      <c r="A6" s="60" t="s">
        <v>83</v>
      </c>
      <c r="B6" s="60"/>
      <c r="C6" s="75" t="s">
        <v>23</v>
      </c>
      <c r="D6" s="75"/>
      <c r="E6" s="75"/>
      <c r="F6" s="29" t="str">
        <f>IF(C6="","←選択","")</f>
        <v/>
      </c>
    </row>
    <row r="7" spans="1:30" x14ac:dyDescent="0.4">
      <c r="A7" s="74" t="s">
        <v>84</v>
      </c>
      <c r="B7" s="74"/>
      <c r="C7" s="35"/>
      <c r="D7" s="35"/>
      <c r="E7" s="35"/>
      <c r="F7" s="29" t="str">
        <f t="shared" si="0"/>
        <v>←入力</v>
      </c>
    </row>
    <row r="8" spans="1:30" x14ac:dyDescent="0.4">
      <c r="A8" s="60" t="s">
        <v>3</v>
      </c>
      <c r="B8" s="60"/>
      <c r="C8" s="106">
        <v>1</v>
      </c>
      <c r="D8" s="106"/>
      <c r="E8" s="16" t="s">
        <v>68</v>
      </c>
      <c r="F8" s="29"/>
    </row>
    <row r="9" spans="1:30" x14ac:dyDescent="0.4">
      <c r="A9" s="60" t="s">
        <v>1</v>
      </c>
      <c r="B9" s="60"/>
      <c r="C9" s="35"/>
      <c r="D9" s="35"/>
      <c r="E9" s="35"/>
      <c r="F9" s="29" t="str">
        <f t="shared" si="0"/>
        <v>←入力</v>
      </c>
    </row>
    <row r="10" spans="1:30" x14ac:dyDescent="0.4">
      <c r="A10" s="60" t="s">
        <v>2</v>
      </c>
      <c r="B10" s="60"/>
      <c r="C10" s="70"/>
      <c r="D10" s="70"/>
      <c r="E10" s="70"/>
      <c r="F10" s="29" t="str">
        <f t="shared" si="0"/>
        <v>←入力</v>
      </c>
    </row>
    <row r="11" spans="1:30" x14ac:dyDescent="0.4">
      <c r="A11" s="47" t="str">
        <f>IF(AND(F3="",F5="",F6="",F8="",F9="",F10=""),"","↑あなたの情報を入力してください。")</f>
        <v>↑あなたの情報を入力してください。</v>
      </c>
      <c r="B11" s="47"/>
      <c r="C11" s="47"/>
      <c r="D11" s="47"/>
      <c r="E11" s="47"/>
      <c r="F11" s="47"/>
    </row>
    <row r="12" spans="1:30" x14ac:dyDescent="0.4">
      <c r="A12" s="64" t="s">
        <v>103</v>
      </c>
      <c r="B12" s="65"/>
      <c r="C12" s="65"/>
      <c r="D12" s="65"/>
      <c r="E12" s="65"/>
      <c r="F12" s="66"/>
    </row>
    <row r="13" spans="1:30" x14ac:dyDescent="0.4">
      <c r="A13" s="31" t="s">
        <v>93</v>
      </c>
      <c r="B13" s="32"/>
      <c r="C13" s="67"/>
      <c r="D13" s="68"/>
      <c r="E13" s="69"/>
      <c r="F13" s="29" t="str">
        <f>IF(C13="","←選択","")</f>
        <v>←選択</v>
      </c>
    </row>
    <row r="14" spans="1:30" x14ac:dyDescent="0.4">
      <c r="A14" s="47" t="str">
        <f>IF(F13&lt;&gt;"←選択","","↑希望する奨学金の情報を入力してください。")</f>
        <v>↑希望する奨学金の情報を入力してください。</v>
      </c>
      <c r="B14" s="47"/>
      <c r="C14" s="47"/>
      <c r="D14" s="47"/>
      <c r="E14" s="47"/>
      <c r="F14" s="47"/>
    </row>
    <row r="15" spans="1:30" x14ac:dyDescent="0.4">
      <c r="A15" s="64" t="s">
        <v>9</v>
      </c>
      <c r="B15" s="65"/>
      <c r="C15" s="65"/>
      <c r="D15" s="65"/>
      <c r="E15" s="65"/>
      <c r="F15" s="66"/>
    </row>
    <row r="16" spans="1:30" ht="16.5" customHeight="1" x14ac:dyDescent="0.4">
      <c r="A16" s="101" t="s">
        <v>118</v>
      </c>
      <c r="B16" s="102"/>
      <c r="C16" s="102"/>
      <c r="D16" s="102"/>
      <c r="E16" s="102"/>
      <c r="F16" s="103"/>
    </row>
    <row r="17" spans="1:6" ht="30" hidden="1" customHeight="1" x14ac:dyDescent="0.4">
      <c r="A17" s="107"/>
      <c r="B17" s="108"/>
      <c r="C17" s="108"/>
      <c r="D17" s="108"/>
      <c r="E17" s="108"/>
      <c r="F17" s="109"/>
    </row>
    <row r="18" spans="1:6" ht="30" customHeight="1" x14ac:dyDescent="0.4">
      <c r="A18" s="42"/>
      <c r="B18" s="42"/>
      <c r="C18" s="42"/>
      <c r="D18" s="42"/>
      <c r="E18" s="42"/>
      <c r="F18" s="42"/>
    </row>
    <row r="19" spans="1:6" x14ac:dyDescent="0.4">
      <c r="A19" s="104" t="str">
        <f>IF(LEN(A18)=0,"↑「研究題目」を入力してください。",IF(LEN(A18)&gt;50,"↑文字数が多いです。50文字以下にしてください。",""))</f>
        <v>↑「研究題目」を入力してください。</v>
      </c>
      <c r="B19" s="104"/>
      <c r="C19" s="104"/>
      <c r="D19" s="104"/>
      <c r="E19" s="105"/>
      <c r="F19" s="17" t="str">
        <f>"（" &amp; LEN(A18) &amp;"文字）"</f>
        <v>（0文字）</v>
      </c>
    </row>
    <row r="20" spans="1:6" x14ac:dyDescent="0.4">
      <c r="A20" s="71" t="s">
        <v>119</v>
      </c>
      <c r="B20" s="71"/>
      <c r="C20" s="71"/>
      <c r="D20" s="71"/>
      <c r="E20" s="71"/>
      <c r="F20" s="71"/>
    </row>
    <row r="21" spans="1:6" ht="181.5" customHeight="1" x14ac:dyDescent="0.4">
      <c r="A21" s="42"/>
      <c r="B21" s="42"/>
      <c r="C21" s="42"/>
      <c r="D21" s="42"/>
      <c r="E21" s="42"/>
      <c r="F21" s="42"/>
    </row>
    <row r="22" spans="1:6" x14ac:dyDescent="0.4">
      <c r="A22" s="99" t="str">
        <f>IF(LEN(A21)=0,"↑「大学院進学の目的と研究計画」を入力してください。",IF(LEN(A21)&gt;400,"↑文字数が多いです。400文字以下にしてください。",IF(LEN(A21)&lt;250,"↑文字数が少ないです。250文字以上にしてください。","")))</f>
        <v>↑「大学院進学の目的と研究計画」を入力してください。</v>
      </c>
      <c r="B22" s="99"/>
      <c r="C22" s="99"/>
      <c r="D22" s="99"/>
      <c r="E22" s="100"/>
      <c r="F22" s="17" t="str">
        <f>"（" &amp; LEN(A21) &amp;"文字）"</f>
        <v>（0文字）</v>
      </c>
    </row>
    <row r="23" spans="1:6" ht="30" customHeight="1" x14ac:dyDescent="0.4">
      <c r="A23" s="71" t="s">
        <v>7</v>
      </c>
      <c r="B23" s="71"/>
      <c r="C23" s="71"/>
      <c r="D23" s="71"/>
      <c r="E23" s="71"/>
      <c r="F23" s="71"/>
    </row>
    <row r="24" spans="1:6" ht="30" customHeight="1" x14ac:dyDescent="0.4">
      <c r="A24" s="73" t="s">
        <v>4</v>
      </c>
      <c r="B24" s="73"/>
      <c r="C24" s="73"/>
      <c r="D24" s="73"/>
      <c r="E24" s="73"/>
      <c r="F24" s="73"/>
    </row>
    <row r="25" spans="1:6" ht="180" customHeight="1" x14ac:dyDescent="0.4">
      <c r="A25" s="42"/>
      <c r="B25" s="42"/>
      <c r="C25" s="42"/>
      <c r="D25" s="42"/>
      <c r="E25" s="42"/>
      <c r="F25" s="42"/>
    </row>
    <row r="26" spans="1:6" x14ac:dyDescent="0.4">
      <c r="A26" s="43" t="str">
        <f>IF('作業シート（編集しないでください）'!K3="いる",IF(LEN(A25)=0,"↑「これまでの研究内容」を入力してください。",IF(LEN(A25)&gt;400,"↑文字数が多いです。400文字以下にしてください。",IF(LEN(A25)&lt;250,"↑文字数が少ないです。250文字以上にしてください。",""))),"上記記入は不要です。次に進んでください。")</f>
        <v>上記記入は不要です。次に進んでください。</v>
      </c>
      <c r="B26" s="44"/>
      <c r="C26" s="44"/>
      <c r="D26" s="44"/>
      <c r="E26" s="45"/>
      <c r="F26" s="20" t="str">
        <f>"（" &amp; LEN(A25) &amp;"文字）"</f>
        <v>（0文字）</v>
      </c>
    </row>
    <row r="27" spans="1:6" x14ac:dyDescent="0.4">
      <c r="A27" s="18"/>
      <c r="B27" s="18"/>
      <c r="C27" s="18"/>
      <c r="D27" s="18"/>
      <c r="E27" s="18"/>
      <c r="F27" s="19"/>
    </row>
    <row r="28" spans="1:6" ht="30.75" customHeight="1" x14ac:dyDescent="0.4">
      <c r="A28" s="41" t="s">
        <v>6</v>
      </c>
      <c r="B28" s="41"/>
      <c r="C28" s="41"/>
      <c r="D28" s="41"/>
      <c r="E28" s="41"/>
      <c r="F28" s="41"/>
    </row>
    <row r="29" spans="1:6" ht="30" customHeight="1" x14ac:dyDescent="0.4">
      <c r="A29" s="72" t="s">
        <v>5</v>
      </c>
      <c r="B29" s="72"/>
      <c r="C29" s="72"/>
      <c r="D29" s="72"/>
      <c r="E29" s="72"/>
      <c r="F29" s="72"/>
    </row>
    <row r="30" spans="1:6" ht="105" customHeight="1" x14ac:dyDescent="0.4">
      <c r="A30" s="42"/>
      <c r="B30" s="42"/>
      <c r="C30" s="42"/>
      <c r="D30" s="42"/>
      <c r="E30" s="42"/>
      <c r="F30" s="42"/>
    </row>
    <row r="31" spans="1:6" x14ac:dyDescent="0.4">
      <c r="A31" s="61" t="str">
        <f>IF(LEN(A30)=0,"↑「申請理由」を入力してください。",IF(LEN(A30)&gt;200,"文字数が多いです。200文字以下にしてください。",IF(LEN(A30)&lt;150,"文字数が少ないです。150文字以上にしてください。","")))</f>
        <v>↑「申請理由」を入力してください。</v>
      </c>
      <c r="B31" s="62"/>
      <c r="C31" s="62"/>
      <c r="D31" s="62"/>
      <c r="E31" s="63"/>
      <c r="F31" s="20" t="str">
        <f>"（" &amp; LEN(A30) &amp;"文字）"</f>
        <v>（0文字）</v>
      </c>
    </row>
    <row r="32" spans="1:6" x14ac:dyDescent="0.4">
      <c r="A32" s="4"/>
      <c r="B32" s="4"/>
      <c r="C32" s="4"/>
      <c r="D32" s="4"/>
      <c r="E32" s="18"/>
      <c r="F32" s="28"/>
    </row>
    <row r="33" spans="1:6" ht="33" customHeight="1" x14ac:dyDescent="0.4">
      <c r="A33" s="49" t="s">
        <v>108</v>
      </c>
      <c r="B33" s="50"/>
      <c r="C33" s="50"/>
      <c r="D33" s="50"/>
      <c r="E33" s="50"/>
      <c r="F33" s="51"/>
    </row>
    <row r="34" spans="1:6" x14ac:dyDescent="0.4">
      <c r="A34" s="54" t="s">
        <v>109</v>
      </c>
      <c r="B34" s="54"/>
      <c r="C34" s="54"/>
      <c r="D34" s="54"/>
      <c r="E34" s="54"/>
      <c r="F34" s="54"/>
    </row>
    <row r="35" spans="1:6" x14ac:dyDescent="0.4">
      <c r="A35" s="55" t="s">
        <v>112</v>
      </c>
      <c r="B35" s="55"/>
      <c r="C35" s="55"/>
      <c r="D35" s="55"/>
      <c r="E35" s="55"/>
      <c r="F35" s="55"/>
    </row>
    <row r="36" spans="1:6" x14ac:dyDescent="0.4">
      <c r="A36" s="54" t="s">
        <v>110</v>
      </c>
      <c r="B36" s="54"/>
      <c r="C36" s="54"/>
      <c r="D36" s="54"/>
      <c r="E36" s="54"/>
      <c r="F36" s="54"/>
    </row>
    <row r="37" spans="1:6" ht="47.25" customHeight="1" x14ac:dyDescent="0.4">
      <c r="A37" s="52" t="s">
        <v>111</v>
      </c>
      <c r="B37" s="52"/>
      <c r="C37" s="52"/>
      <c r="D37" s="52"/>
      <c r="E37" s="52"/>
      <c r="F37" s="53"/>
    </row>
    <row r="38" spans="1:6" x14ac:dyDescent="0.4">
      <c r="A38" s="57"/>
      <c r="B38" s="58"/>
      <c r="C38" s="58"/>
      <c r="D38" s="58"/>
      <c r="E38" s="59"/>
      <c r="F38" s="34" t="str">
        <f>IF(A38="","←選択","")</f>
        <v>←選択</v>
      </c>
    </row>
    <row r="39" spans="1:6" x14ac:dyDescent="0.4">
      <c r="A39" s="56" t="str">
        <f>IF(A38&lt;&gt;"","","↑選択してください。")</f>
        <v>↑選択してください。</v>
      </c>
      <c r="B39" s="56"/>
      <c r="C39" s="56"/>
      <c r="D39" s="56"/>
      <c r="E39" s="56"/>
      <c r="F39" s="56"/>
    </row>
    <row r="40" spans="1:6" x14ac:dyDescent="0.4">
      <c r="A40" s="4"/>
      <c r="B40" s="4"/>
      <c r="C40" s="4"/>
      <c r="D40" s="4"/>
      <c r="E40" s="18"/>
      <c r="F40" s="28"/>
    </row>
    <row r="41" spans="1:6" x14ac:dyDescent="0.4">
      <c r="A41" s="64" t="s">
        <v>107</v>
      </c>
      <c r="B41" s="65"/>
      <c r="C41" s="65"/>
      <c r="D41" s="65"/>
      <c r="E41" s="65"/>
      <c r="F41" s="66"/>
    </row>
    <row r="42" spans="1:6" ht="31.5" customHeight="1" x14ac:dyDescent="0.4">
      <c r="A42" s="49" t="s">
        <v>77</v>
      </c>
      <c r="B42" s="50"/>
      <c r="C42" s="50"/>
      <c r="D42" s="50"/>
      <c r="E42" s="50"/>
      <c r="F42" s="51"/>
    </row>
    <row r="43" spans="1:6" x14ac:dyDescent="0.4">
      <c r="A43" s="14" t="s">
        <v>10</v>
      </c>
      <c r="B43" s="77"/>
      <c r="C43" s="77"/>
      <c r="D43" s="77"/>
      <c r="E43" s="78" t="str">
        <f>IF(B43="","←選択","")</f>
        <v>←選択</v>
      </c>
      <c r="F43" s="78"/>
    </row>
    <row r="44" spans="1:6" x14ac:dyDescent="0.4">
      <c r="A44" s="94" t="str">
        <f>IF(B43='作業シート（編集しないでください）'!F3,IF('作業シート（編集しないでください）'!K4="","以上で入力内容は終了です。「印刷用シート」を印刷してください。",'作業シート（編集しないでください）'!K4&amp;"に不備があります。再度確認してください。"),"")</f>
        <v/>
      </c>
      <c r="B44" s="95"/>
      <c r="C44" s="95"/>
      <c r="D44" s="95"/>
      <c r="E44" s="95"/>
      <c r="F44" s="96"/>
    </row>
    <row r="45" spans="1:6" x14ac:dyDescent="0.4">
      <c r="A45" s="46" t="str">
        <f>IF(OR(B43='作業シート（編集しないでください）'!F2,B43='作業シート（編集しないでください）'!F4),"以下確認、記入を行ってください。","")</f>
        <v/>
      </c>
      <c r="B45" s="47"/>
      <c r="C45" s="47"/>
      <c r="D45" s="47"/>
      <c r="E45" s="47"/>
      <c r="F45" s="48"/>
    </row>
    <row r="46" spans="1:6" ht="19.5" thickBot="1" x14ac:dyDescent="0.45">
      <c r="A46" s="46" t="str">
        <f>IF(OR(B43='作業シート（編集しないでください）'!F2,B43='作業シート（編集しないでください）'!F4),"↓↓↓↓↓↓↓↓↓↓↓↓↓↓↓↓↓↓↓","")</f>
        <v/>
      </c>
      <c r="B46" s="47"/>
      <c r="C46" s="47"/>
      <c r="D46" s="47"/>
      <c r="E46" s="47"/>
      <c r="F46" s="48"/>
    </row>
    <row r="47" spans="1:6" ht="31.5" customHeight="1" x14ac:dyDescent="0.4">
      <c r="A47" s="79" t="s">
        <v>72</v>
      </c>
      <c r="B47" s="80"/>
      <c r="C47" s="80"/>
      <c r="D47" s="80"/>
      <c r="E47" s="80"/>
      <c r="F47" s="81"/>
    </row>
    <row r="48" spans="1:6" x14ac:dyDescent="0.4">
      <c r="A48" s="82" t="s">
        <v>12</v>
      </c>
      <c r="B48" s="83"/>
      <c r="C48" s="83"/>
      <c r="D48" s="83"/>
      <c r="E48" s="83"/>
      <c r="F48" s="84"/>
    </row>
    <row r="49" spans="1:6" x14ac:dyDescent="0.4">
      <c r="A49" s="85" t="s">
        <v>11</v>
      </c>
      <c r="B49" s="86"/>
      <c r="C49" s="86"/>
      <c r="D49" s="86"/>
      <c r="E49" s="86"/>
      <c r="F49" s="87"/>
    </row>
    <row r="50" spans="1:6" ht="30.75" customHeight="1" x14ac:dyDescent="0.4">
      <c r="A50" s="85" t="s">
        <v>14</v>
      </c>
      <c r="B50" s="86"/>
      <c r="C50" s="86"/>
      <c r="D50" s="86"/>
      <c r="E50" s="86"/>
      <c r="F50" s="87"/>
    </row>
    <row r="51" spans="1:6" ht="18.75" customHeight="1" x14ac:dyDescent="0.4">
      <c r="A51" s="82" t="s">
        <v>13</v>
      </c>
      <c r="B51" s="83"/>
      <c r="C51" s="83"/>
      <c r="D51" s="83"/>
      <c r="E51" s="83"/>
      <c r="F51" s="84"/>
    </row>
    <row r="52" spans="1:6" ht="33" customHeight="1" x14ac:dyDescent="0.4">
      <c r="A52" s="85" t="s">
        <v>73</v>
      </c>
      <c r="B52" s="86"/>
      <c r="C52" s="86"/>
      <c r="D52" s="86"/>
      <c r="E52" s="86"/>
      <c r="F52" s="87"/>
    </row>
    <row r="53" spans="1:6" ht="33" customHeight="1" thickBot="1" x14ac:dyDescent="0.45">
      <c r="A53" s="88" t="s">
        <v>14</v>
      </c>
      <c r="B53" s="89"/>
      <c r="C53" s="89"/>
      <c r="D53" s="89"/>
      <c r="E53" s="89"/>
      <c r="F53" s="90"/>
    </row>
    <row r="54" spans="1:6" x14ac:dyDescent="0.4">
      <c r="A54" s="36" t="s">
        <v>59</v>
      </c>
      <c r="B54" s="36"/>
      <c r="C54" s="36"/>
      <c r="D54" s="36"/>
      <c r="E54" s="26"/>
      <c r="F54" s="29" t="str">
        <f>IF(B43&lt;&gt;'作業シート（編集しないでください）'!F3,IF(E54="","←選択",IF(E54="いいえ","確認してください","")),"")</f>
        <v>←選択</v>
      </c>
    </row>
    <row r="55" spans="1:6" x14ac:dyDescent="0.4">
      <c r="A55" s="36" t="s">
        <v>57</v>
      </c>
      <c r="B55" s="36"/>
      <c r="C55" s="36"/>
      <c r="D55" s="36" t="s">
        <v>58</v>
      </c>
      <c r="E55" s="36"/>
      <c r="F55" s="36"/>
    </row>
    <row r="56" spans="1:6" x14ac:dyDescent="0.4">
      <c r="A56" s="21" t="s">
        <v>56</v>
      </c>
      <c r="B56" s="35"/>
      <c r="C56" s="35"/>
      <c r="D56" s="21" t="s">
        <v>56</v>
      </c>
      <c r="E56" s="35"/>
      <c r="F56" s="35"/>
    </row>
    <row r="57" spans="1:6" x14ac:dyDescent="0.4">
      <c r="A57" s="40" t="str">
        <f>IF(B43&lt;&gt;'作業シート（編集しないでください）'!F3,IF(B56="","↑選択",IF(B56="未承諾","必ず承諾を得てください。","")),"")</f>
        <v>↑選択</v>
      </c>
      <c r="B57" s="40"/>
      <c r="C57" s="40"/>
      <c r="D57" s="40" t="str">
        <f>IF(B43&lt;&gt;'作業シート（編集しないでください）'!F3,IF(E56="","↑選択",IF(E56="未承諾","必ず承諾を得てください。","")),"")</f>
        <v>↑選択</v>
      </c>
      <c r="E57" s="40"/>
      <c r="F57" s="40"/>
    </row>
    <row r="58" spans="1:6" x14ac:dyDescent="0.4">
      <c r="A58" s="21" t="s">
        <v>0</v>
      </c>
      <c r="B58" s="35"/>
      <c r="C58" s="35"/>
      <c r="D58" s="21" t="s">
        <v>0</v>
      </c>
      <c r="E58" s="35"/>
      <c r="F58" s="35"/>
    </row>
    <row r="59" spans="1:6" x14ac:dyDescent="0.4">
      <c r="A59" s="21" t="s">
        <v>53</v>
      </c>
      <c r="B59" s="22"/>
      <c r="C59" s="33" t="s">
        <v>113</v>
      </c>
      <c r="D59" s="21" t="s">
        <v>54</v>
      </c>
      <c r="E59" s="22"/>
      <c r="F59" s="22" t="s">
        <v>113</v>
      </c>
    </row>
    <row r="60" spans="1:6" x14ac:dyDescent="0.4">
      <c r="A60" s="91"/>
      <c r="B60" s="92"/>
      <c r="C60" s="93"/>
      <c r="D60" s="21" t="s">
        <v>55</v>
      </c>
      <c r="E60" s="22"/>
      <c r="F60" s="16" t="s">
        <v>70</v>
      </c>
    </row>
    <row r="61" spans="1:6" x14ac:dyDescent="0.4">
      <c r="A61" s="37" t="str">
        <f>IF(B43&lt;&gt;'作業シート（編集しないでください）'!F3,IF(OR(B58="",B59=""),"↑連帯保証人情報入力",""),"")</f>
        <v>↑連帯保証人情報入力</v>
      </c>
      <c r="B61" s="38"/>
      <c r="C61" s="39"/>
      <c r="D61" s="37" t="str">
        <f>IF(B43&lt;&gt;'作業シート（編集しないでください）'!F3,IF(OR(E58="",E59="",E60=""),"↑保証人情報入力",""),"")</f>
        <v>↑保証人情報入力</v>
      </c>
      <c r="E61" s="38"/>
      <c r="F61" s="39"/>
    </row>
    <row r="62" spans="1:6" x14ac:dyDescent="0.4">
      <c r="A62" s="47" t="str">
        <f>IF(B43='作業シート（編集しないでください）'!F3,"",IF(AND(F54="",A57="",A61="",D57="",D61=""),"","↑連帯保証人・保証人情報を入力してください。"))</f>
        <v>↑連帯保証人・保証人情報を入力してください。</v>
      </c>
      <c r="B62" s="47"/>
      <c r="C62" s="47"/>
      <c r="D62" s="47"/>
      <c r="E62" s="47"/>
      <c r="F62" s="47"/>
    </row>
    <row r="63" spans="1:6" x14ac:dyDescent="0.4">
      <c r="A63" s="76" t="str">
        <f>IF(OR(B43='作業シート（編集しないでください）'!F2,B43='作業シート（編集しないでください）'!F4),IF('作業シート（編集しないでください）'!K4="","以上で入力内容は終了です。「印刷用シート」を印刷してください。",'作業シート（編集しないでください）'!K4&amp;"に不備があります。再度確認してください。"),"")</f>
        <v/>
      </c>
      <c r="B63" s="76"/>
      <c r="C63" s="76"/>
      <c r="D63" s="76"/>
      <c r="E63" s="76"/>
      <c r="F63" s="76"/>
    </row>
  </sheetData>
  <sheetProtection algorithmName="SHA-512" hashValue="m9vq/IBk3n3LE1yNZ2MNgWfwGOTIVgjBmdhnwiZdw43A4wbGLZeGf1UcY+HdMNussljavPXtRzkYKOO6S11VFA==" saltValue="SNwpO4tETuwFXbRI7W6Dig==" spinCount="100000" sheet="1" selectLockedCells="1"/>
  <mergeCells count="74">
    <mergeCell ref="U1:AD1"/>
    <mergeCell ref="A1:F1"/>
    <mergeCell ref="A22:E22"/>
    <mergeCell ref="A2:F2"/>
    <mergeCell ref="A12:F12"/>
    <mergeCell ref="A15:F15"/>
    <mergeCell ref="A16:F16"/>
    <mergeCell ref="A14:F14"/>
    <mergeCell ref="A19:E19"/>
    <mergeCell ref="C8:D8"/>
    <mergeCell ref="A4:B4"/>
    <mergeCell ref="A3:B3"/>
    <mergeCell ref="A5:B5"/>
    <mergeCell ref="A18:F18"/>
    <mergeCell ref="A17:F17"/>
    <mergeCell ref="C3:E3"/>
    <mergeCell ref="A63:F63"/>
    <mergeCell ref="B43:D43"/>
    <mergeCell ref="E43:F43"/>
    <mergeCell ref="A47:F47"/>
    <mergeCell ref="A48:F48"/>
    <mergeCell ref="A45:F45"/>
    <mergeCell ref="A49:F49"/>
    <mergeCell ref="A50:F50"/>
    <mergeCell ref="A51:F51"/>
    <mergeCell ref="A52:F52"/>
    <mergeCell ref="A53:F53"/>
    <mergeCell ref="B56:C56"/>
    <mergeCell ref="A60:C60"/>
    <mergeCell ref="E56:F56"/>
    <mergeCell ref="A44:F44"/>
    <mergeCell ref="A62:F62"/>
    <mergeCell ref="A7:B7"/>
    <mergeCell ref="C4:E4"/>
    <mergeCell ref="C5:E5"/>
    <mergeCell ref="C6:E6"/>
    <mergeCell ref="C7:E7"/>
    <mergeCell ref="A6:B6"/>
    <mergeCell ref="A21:F21"/>
    <mergeCell ref="A8:B8"/>
    <mergeCell ref="C9:E9"/>
    <mergeCell ref="A42:F42"/>
    <mergeCell ref="A31:E31"/>
    <mergeCell ref="A41:F41"/>
    <mergeCell ref="C13:E13"/>
    <mergeCell ref="C10:E10"/>
    <mergeCell ref="A20:F20"/>
    <mergeCell ref="A11:F11"/>
    <mergeCell ref="A9:B9"/>
    <mergeCell ref="A10:B10"/>
    <mergeCell ref="A30:F30"/>
    <mergeCell ref="A29:F29"/>
    <mergeCell ref="A23:F23"/>
    <mergeCell ref="A24:F24"/>
    <mergeCell ref="A28:F28"/>
    <mergeCell ref="A25:F25"/>
    <mergeCell ref="A26:E26"/>
    <mergeCell ref="D55:F55"/>
    <mergeCell ref="A55:C55"/>
    <mergeCell ref="A46:F46"/>
    <mergeCell ref="A33:F33"/>
    <mergeCell ref="A37:F37"/>
    <mergeCell ref="A34:F34"/>
    <mergeCell ref="A35:F35"/>
    <mergeCell ref="A36:F36"/>
    <mergeCell ref="A39:F39"/>
    <mergeCell ref="A38:E38"/>
    <mergeCell ref="B58:C58"/>
    <mergeCell ref="A54:D54"/>
    <mergeCell ref="A61:C61"/>
    <mergeCell ref="D57:F57"/>
    <mergeCell ref="A57:C57"/>
    <mergeCell ref="E58:F58"/>
    <mergeCell ref="D61:F61"/>
  </mergeCells>
  <phoneticPr fontId="1"/>
  <conditionalFormatting sqref="A38:E38">
    <cfRule type="containsBlanks" dxfId="18" priority="1">
      <formula>LEN(TRIM(A38))=0</formula>
    </cfRule>
  </conditionalFormatting>
  <conditionalFormatting sqref="B43:D43">
    <cfRule type="containsBlanks" dxfId="11" priority="19">
      <formula>LEN(TRIM(B43))=0</formula>
    </cfRule>
  </conditionalFormatting>
  <conditionalFormatting sqref="C3 C5:E7 C8:D8 C9:E10">
    <cfRule type="containsBlanks" dxfId="10" priority="24">
      <formula>LEN(TRIM(C3))=0</formula>
    </cfRule>
  </conditionalFormatting>
  <conditionalFormatting sqref="C13">
    <cfRule type="containsBlanks" dxfId="9" priority="4">
      <formula>LEN(TRIM(C13))=0</formula>
    </cfRule>
  </conditionalFormatting>
  <dataValidations count="1">
    <dataValidation type="list" allowBlank="1" showInputMessage="1" showErrorMessage="1" sqref="A38:E38" xr:uid="{FB5B0E8D-ABCC-4644-A265-A108A4AF8A4D}">
      <formula1>"上記について理解したうえで申し込みます。"</formula1>
    </dataValidation>
  </dataValidations>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9" id="{6C15D969-BCDC-4D2F-AA68-A754889572EB}">
            <xm:f>'作業シート（編集しないでください）'!$K$9&lt;&gt;""</xm:f>
            <x14:dxf>
              <font>
                <color rgb="FFFF0000"/>
              </font>
            </x14:dxf>
          </x14:cfRule>
          <xm:sqref>A26:E27</xm:sqref>
        </x14:conditionalFormatting>
        <x14:conditionalFormatting xmlns:xm="http://schemas.microsoft.com/office/excel/2006/main">
          <x14:cfRule type="expression" priority="13" id="{CA324E93-4CB5-44C9-B707-15FA9A92D05D}">
            <xm:f>'作業シート（編集しないでください）'!$K$7&lt;&gt;""</xm:f>
            <x14:dxf>
              <fill>
                <patternFill>
                  <bgColor rgb="FFFFFF00"/>
                </patternFill>
              </fill>
            </x14:dxf>
          </x14:cfRule>
          <xm:sqref>A18:F18</xm:sqref>
        </x14:conditionalFormatting>
        <x14:conditionalFormatting xmlns:xm="http://schemas.microsoft.com/office/excel/2006/main">
          <x14:cfRule type="expression" priority="12" id="{5B0AE7F3-40D3-41E1-9DD8-62B93C3F65AF}">
            <xm:f>'作業シート（編集しないでください）'!$K$8&lt;&gt;""</xm:f>
            <x14:dxf>
              <fill>
                <patternFill>
                  <bgColor rgb="FFFFFF00"/>
                </patternFill>
              </fill>
            </x14:dxf>
          </x14:cfRule>
          <xm:sqref>A21:F21</xm:sqref>
        </x14:conditionalFormatting>
        <x14:conditionalFormatting xmlns:xm="http://schemas.microsoft.com/office/excel/2006/main">
          <x14:cfRule type="expression" priority="3" id="{7003B59A-1783-46AF-93AB-8CCEACFABAAA}">
            <xm:f>'作業シート（編集しないでください）'!$K$9&lt;&gt;""</xm:f>
            <x14:dxf>
              <fill>
                <patternFill>
                  <bgColor rgb="FFFFFF00"/>
                </patternFill>
              </fill>
            </x14:dxf>
          </x14:cfRule>
          <xm:sqref>A25:F25</xm:sqref>
        </x14:conditionalFormatting>
        <x14:conditionalFormatting xmlns:xm="http://schemas.microsoft.com/office/excel/2006/main">
          <x14:cfRule type="expression" priority="10" id="{103C18A1-FEA0-40FE-9083-E0EBA9247276}">
            <xm:f>'作業シート（編集しないでください）'!$K$10&lt;&gt;""</xm:f>
            <x14:dxf>
              <fill>
                <patternFill>
                  <bgColor rgb="FFFFFF00"/>
                </patternFill>
              </fill>
            </x14:dxf>
          </x14:cfRule>
          <xm:sqref>A30:F30</xm:sqref>
        </x14:conditionalFormatting>
        <x14:conditionalFormatting xmlns:xm="http://schemas.microsoft.com/office/excel/2006/main">
          <x14:cfRule type="expression" priority="17" id="{00000000-000E-0000-0000-000009000000}">
            <xm:f>AND(OR($B$43='作業シート（編集しないでください）'!F2,$B$43='作業シート（編集しないでください）'!F4),$B$56&lt;&gt;"承諾済み")</xm:f>
            <x14:dxf>
              <fill>
                <patternFill>
                  <bgColor rgb="FFFFFF00"/>
                </patternFill>
              </fill>
            </x14:dxf>
          </x14:cfRule>
          <xm:sqref>B56:C56</xm:sqref>
        </x14:conditionalFormatting>
        <x14:conditionalFormatting xmlns:xm="http://schemas.microsoft.com/office/excel/2006/main">
          <x14:cfRule type="expression" priority="15" id="{00000000-000E-0000-0000-000007000000}">
            <xm:f>AND(OR($B$43='作業シート（編集しないでください）'!$F$2,$B$43='作業シート（編集しないでください）'!$F$4),$B58="")</xm:f>
            <x14:dxf>
              <fill>
                <patternFill>
                  <bgColor rgb="FFFFFF00"/>
                </patternFill>
              </fill>
            </x14:dxf>
          </x14:cfRule>
          <xm:sqref>B58:C59</xm:sqref>
        </x14:conditionalFormatting>
        <x14:conditionalFormatting xmlns:xm="http://schemas.microsoft.com/office/excel/2006/main">
          <x14:cfRule type="expression" priority="18" id="{00000000-000E-0000-0000-00000A000000}">
            <xm:f>AND(OR($B$43='作業シート（編集しないでください）'!F2,$B$43='作業シート（編集しないでください）'!F4),$E$54&lt;&gt;"はい")</xm:f>
            <x14:dxf>
              <fill>
                <patternFill>
                  <bgColor rgb="FFFFFF00"/>
                </patternFill>
              </fill>
            </x14:dxf>
          </x14:cfRule>
          <xm:sqref>E54</xm:sqref>
        </x14:conditionalFormatting>
        <x14:conditionalFormatting xmlns:xm="http://schemas.microsoft.com/office/excel/2006/main">
          <x14:cfRule type="expression" priority="16" id="{00000000-000E-0000-0000-000008000000}">
            <xm:f>AND(OR($B$43='作業シート（編集しないでください）'!F2,$B$43='作業シート（編集しないでください）'!F4),$E$56&lt;&gt;"承諾済み")</xm:f>
            <x14:dxf>
              <fill>
                <patternFill>
                  <bgColor rgb="FFFFFF00"/>
                </patternFill>
              </fill>
            </x14:dxf>
          </x14:cfRule>
          <xm:sqref>E56:F56</xm:sqref>
        </x14:conditionalFormatting>
        <x14:conditionalFormatting xmlns:xm="http://schemas.microsoft.com/office/excel/2006/main">
          <x14:cfRule type="expression" priority="14" id="{00000000-000E-0000-0000-000006000000}">
            <xm:f>AND(OR($B$43='作業シート（編集しないでください）'!$F$2,$B$43='作業シート（編集しないでください）'!$F$4),$E58="")</xm:f>
            <x14:dxf>
              <fill>
                <patternFill>
                  <bgColor rgb="FFFFFF00"/>
                </patternFill>
              </fill>
            </x14:dxf>
          </x14:cfRule>
          <xm:sqref>E58:F59 E60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600CEDE6-B295-45D0-89E7-530E3075CEAC}">
          <x14:formula1>
            <xm:f>'作業シート（編集しないでください）'!$A$2:$A$4</xm:f>
          </x14:formula1>
          <xm:sqref>C5:E5</xm:sqref>
        </x14:dataValidation>
        <x14:dataValidation type="list" allowBlank="1" showInputMessage="1" showErrorMessage="1" xr:uid="{71C4E308-0FDE-4638-AA5C-270ABD1304DD}">
          <x14:formula1>
            <xm:f>'作業シート（編集しないでください）'!$B$2:$B$16</xm:f>
          </x14:formula1>
          <xm:sqref>C6:E6</xm:sqref>
        </x14:dataValidation>
        <x14:dataValidation type="list" allowBlank="1" showInputMessage="1" showErrorMessage="1" xr:uid="{88E0472A-A948-4BF9-825E-5E0C3F9E909E}">
          <x14:formula1>
            <xm:f>'作業シート（編集しないでください）'!$F$2:$F$4</xm:f>
          </x14:formula1>
          <xm:sqref>B43:D43</xm:sqref>
        </x14:dataValidation>
        <x14:dataValidation type="list" allowBlank="1" showInputMessage="1" showErrorMessage="1" xr:uid="{9DDD777B-E4A7-459C-BB27-36BA78DB8B5D}">
          <x14:formula1>
            <xm:f>'作業シート（編集しないでください）'!$H$2:$H$3</xm:f>
          </x14:formula1>
          <xm:sqref>E54</xm:sqref>
        </x14:dataValidation>
        <x14:dataValidation type="list" allowBlank="1" showInputMessage="1" showErrorMessage="1" xr:uid="{8DA9CFD7-A904-47F6-8EE7-911941C0E713}">
          <x14:formula1>
            <xm:f>'作業シート（編集しないでください）'!$I$2:$I$3</xm:f>
          </x14:formula1>
          <xm:sqref>B56:C56 E56:F56</xm:sqref>
        </x14:dataValidation>
        <x14:dataValidation type="list" allowBlank="1" showInputMessage="1" showErrorMessage="1" xr:uid="{CEB13379-D290-4C97-9E29-70D2E47D7B43}">
          <x14:formula1>
            <xm:f>'作業シート（編集しないでください）'!$C$2:$C$4</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DE9A-6218-4AA6-86A9-E8DA110D3512}">
  <dimension ref="A1:I30"/>
  <sheetViews>
    <sheetView view="pageBreakPreview" zoomScale="115" zoomScaleNormal="85" zoomScaleSheetLayoutView="115" workbookViewId="0">
      <selection activeCell="H27" sqref="H27"/>
    </sheetView>
  </sheetViews>
  <sheetFormatPr defaultRowHeight="18.75" x14ac:dyDescent="0.4"/>
  <cols>
    <col min="1" max="1" width="10.5" style="2" customWidth="1"/>
    <col min="2" max="3" width="9.875" style="2" customWidth="1"/>
    <col min="4" max="4" width="7.75" style="2" customWidth="1"/>
    <col min="5" max="5" width="9.875" style="2" customWidth="1"/>
    <col min="6" max="6" width="11" style="2" customWidth="1"/>
    <col min="7" max="8" width="9.875" style="2" customWidth="1"/>
  </cols>
  <sheetData>
    <row r="1" spans="1:9" x14ac:dyDescent="0.4">
      <c r="A1" s="111" t="str">
        <f>IF('作業シート（編集しないでください）'!K4&lt;&gt;"","入力に不備があります。「入力用シート」を修正してください。",入力用シート!A1)</f>
        <v>入力に不備があります。「入力用シート」を修正してください。</v>
      </c>
      <c r="B1" s="111"/>
      <c r="C1" s="111"/>
      <c r="D1" s="111"/>
      <c r="E1" s="111"/>
      <c r="F1" s="111"/>
      <c r="G1" s="111"/>
      <c r="H1" s="111"/>
    </row>
    <row r="2" spans="1:9" x14ac:dyDescent="0.4">
      <c r="A2" s="110" t="s">
        <v>52</v>
      </c>
      <c r="B2" s="110"/>
      <c r="C2" s="110"/>
      <c r="D2" s="110"/>
      <c r="E2" s="110"/>
      <c r="F2" s="110"/>
      <c r="G2" s="110"/>
      <c r="H2" s="110"/>
    </row>
    <row r="3" spans="1:9" x14ac:dyDescent="0.4">
      <c r="A3" s="13" t="s">
        <v>15</v>
      </c>
      <c r="B3" s="112" t="str">
        <f>IF(入力用シート!C3="","!データなし!",入力用シート!C3)</f>
        <v>!データなし!</v>
      </c>
      <c r="C3" s="112"/>
      <c r="D3" s="112"/>
      <c r="E3" s="30" t="s">
        <v>86</v>
      </c>
      <c r="F3" s="112" t="str">
        <f>IF(入力用シート!C4="","",入力用シート!C4)</f>
        <v/>
      </c>
      <c r="G3" s="112"/>
      <c r="H3" s="112"/>
    </row>
    <row r="4" spans="1:9" x14ac:dyDescent="0.4">
      <c r="A4" s="113" t="s">
        <v>87</v>
      </c>
      <c r="B4" s="112" t="str">
        <f>IF(入力用シート!C5="","!データなし!",入力用シート!C5)</f>
        <v>専門職学位課程</v>
      </c>
      <c r="C4" s="112"/>
      <c r="D4" s="112"/>
      <c r="E4" s="15" t="s">
        <v>39</v>
      </c>
      <c r="F4" s="112" t="str">
        <f>IF(入力用シート!C6="","!データなし!",入力用シート!C6)</f>
        <v>法学研究科</v>
      </c>
      <c r="G4" s="112"/>
      <c r="H4" s="112"/>
    </row>
    <row r="5" spans="1:9" x14ac:dyDescent="0.4">
      <c r="A5" s="113"/>
      <c r="B5" s="112" t="str">
        <f>IF(入力用シート!C7="","!データなし!",入力用シート!C7)</f>
        <v>!データなし!</v>
      </c>
      <c r="C5" s="112"/>
      <c r="D5" s="112"/>
      <c r="E5" s="112"/>
      <c r="F5" s="112"/>
      <c r="G5" s="15" t="s">
        <v>16</v>
      </c>
      <c r="H5" s="23" t="str">
        <f>IF(入力用シート!C8="","!データなし!",入力用シート!C8&amp;"年")</f>
        <v>1年</v>
      </c>
    </row>
    <row r="6" spans="1:9" x14ac:dyDescent="0.4">
      <c r="A6" s="13" t="s">
        <v>40</v>
      </c>
      <c r="B6" s="117" t="str">
        <f>IF(入力用シート!C9="","!データなし!",入力用シート!C9)</f>
        <v>!データなし!</v>
      </c>
      <c r="C6" s="118"/>
      <c r="D6" s="119"/>
      <c r="E6" s="13" t="s">
        <v>41</v>
      </c>
      <c r="F6" s="114" t="str">
        <f>IF(入力用シート!C10="","!データなし!",入力用シート!C10)</f>
        <v>!データなし!</v>
      </c>
      <c r="G6" s="115"/>
      <c r="H6" s="116"/>
      <c r="I6" s="1"/>
    </row>
    <row r="7" spans="1:9" x14ac:dyDescent="0.4">
      <c r="A7" s="110" t="s">
        <v>102</v>
      </c>
      <c r="B7" s="110"/>
      <c r="C7" s="110"/>
      <c r="D7" s="110"/>
      <c r="E7" s="110"/>
      <c r="F7" s="110"/>
      <c r="G7" s="110"/>
      <c r="H7" s="110"/>
    </row>
    <row r="8" spans="1:9" ht="18.75" customHeight="1" x14ac:dyDescent="0.4">
      <c r="A8" s="120" t="s">
        <v>93</v>
      </c>
      <c r="B8" s="120"/>
      <c r="C8" s="121" t="str">
        <f>IF(入力用シート!C13="","!データなし!",入力用シート!C13)</f>
        <v>!データなし!</v>
      </c>
      <c r="D8" s="122"/>
      <c r="E8" s="122"/>
      <c r="F8" s="122"/>
      <c r="G8" s="122"/>
      <c r="H8" s="123"/>
    </row>
    <row r="9" spans="1:9" x14ac:dyDescent="0.4">
      <c r="A9" s="110" t="s">
        <v>35</v>
      </c>
      <c r="B9" s="110"/>
      <c r="C9" s="110"/>
      <c r="D9" s="110"/>
      <c r="E9" s="110"/>
      <c r="F9" s="110"/>
      <c r="G9" s="110"/>
      <c r="H9" s="110"/>
    </row>
    <row r="10" spans="1:9" x14ac:dyDescent="0.4">
      <c r="A10" s="127" t="str">
        <f>IF(入力用シート!B43="","!データなし!",INDEX('作業シート（編集しないでください）'!F:G,MATCH(入力用シート!B43,'作業シート（編集しないでください）'!F:F,0),2))</f>
        <v>!データなし!</v>
      </c>
      <c r="B10" s="14" t="s">
        <v>48</v>
      </c>
      <c r="C10" s="23" t="str">
        <f>IF(入力用シート!B43='作業シート（編集しないでください）'!F3,"＊＊＊",IF(AND(OR(入力用シート!B43='作業シート（編集しないでください）'!F2,入力用シート!B43='作業シート（編集しないでください）'!F4),入力用シート!E54="はい"),"確認済み","!データなし!"))</f>
        <v>!データなし!</v>
      </c>
      <c r="D10" s="133" t="s">
        <v>49</v>
      </c>
      <c r="E10" s="133"/>
      <c r="F10" s="23" t="str">
        <f>IF(入力用シート!B43='作業シート（編集しないでください）'!F3,"＊＊＊",IF(AND(OR(入力用シート!B43='作業シート（編集しないでください）'!F2,入力用シート!B43='作業シート（編集しないでください）'!F4),入力用シート!B56="承諾済み"),"承諾済み","!データなし!"))</f>
        <v>!データなし!</v>
      </c>
      <c r="G10" s="27" t="s">
        <v>50</v>
      </c>
      <c r="H10" s="23" t="str">
        <f>IF(入力用シート!B43='作業シート（編集しないでください）'!F3,"＊＊＊",IF(AND(OR(入力用シート!B43='作業シート（編集しないでください）'!F2,入力用シート!B43='作業シート（編集しないでください）'!F4),入力用シート!E56="承諾済み"),"承諾済み","!データなし!"))</f>
        <v>!データなし!</v>
      </c>
    </row>
    <row r="11" spans="1:9" x14ac:dyDescent="0.4">
      <c r="A11" s="128"/>
      <c r="B11" s="27" t="s">
        <v>45</v>
      </c>
      <c r="C11" s="114" t="str">
        <f>IF(入力用シート!B43='作業シート（編集しないでください）'!F3,"＊＊＊",IF(AND(OR(入力用シート!B43='作業シート（編集しないでください）'!F2,入力用シート!B43='作業シート（編集しないでください）'!F4),入力用シート!B58&lt;&gt;""),入力用シート!B58,"!データなし!"))</f>
        <v>!データなし!</v>
      </c>
      <c r="D11" s="115"/>
      <c r="E11" s="115"/>
      <c r="F11" s="11" t="s">
        <v>71</v>
      </c>
      <c r="G11" s="24" t="str">
        <f>IF(入力用シート!B43='作業シート（編集しないでください）'!F3,"＊＊＊",IF(AND(OR(入力用シート!B43='作業シート（編集しないでください）'!F2,入力用シート!B43='作業シート（編集しないでください）'!F4),入力用シート!B59&lt;&gt;""),入力用シート!B59,"!データなし!"))</f>
        <v>!データなし!</v>
      </c>
      <c r="H11" s="12"/>
    </row>
    <row r="12" spans="1:9" x14ac:dyDescent="0.4">
      <c r="A12" s="129"/>
      <c r="B12" s="14" t="s">
        <v>46</v>
      </c>
      <c r="C12" s="114" t="str">
        <f>IF(入力用シート!B43='作業シート（編集しないでください）'!F3,"＊＊＊",IF(AND(OR(入力用シート!B43='作業シート（編集しないでください）'!F2,入力用シート!B43='作業シート（編集しないでください）'!F4),入力用シート!E58&lt;&gt;""),入力用シート!E58,"!データなし!"))</f>
        <v>!データなし!</v>
      </c>
      <c r="D12" s="115"/>
      <c r="E12" s="115"/>
      <c r="F12" s="11" t="s">
        <v>71</v>
      </c>
      <c r="G12" s="24" t="str">
        <f>IF(入力用シート!B43='作業シート（編集しないでください）'!F3,"＊＊＊",IF(AND(OR(入力用シート!B43='作業シート（編集しないでください）'!F2,入力用シート!B43='作業シート（編集しないでください）'!F4),入力用シート!E59&lt;&gt;""),入力用シート!E59,"!データなし!"))</f>
        <v>!データなし!</v>
      </c>
      <c r="H12" s="25" t="str">
        <f>IF(入力用シート!B43='作業シート（編集しないでください）'!F3,"＊＊＊",IF(AND(OR(入力用シート!B43='作業シート（編集しないでください）'!F2,入力用シート!B43='作業シート（編集しないでください）'!F4),入力用シート!E60&lt;&gt;""),"（"&amp;入力用シート!E60&amp;"歳）","!データなし!"))</f>
        <v>!データなし!</v>
      </c>
    </row>
    <row r="13" spans="1:9" x14ac:dyDescent="0.4">
      <c r="A13" s="134" t="s">
        <v>114</v>
      </c>
      <c r="B13" s="134"/>
      <c r="C13" s="135" t="str">
        <f>IF(入力用シート!A39="","理解したうえで申し込みます","!データなし!")</f>
        <v>!データなし!</v>
      </c>
      <c r="D13" s="135"/>
      <c r="E13" s="135"/>
      <c r="F13" s="135"/>
      <c r="G13" s="135"/>
      <c r="H13" s="135"/>
    </row>
    <row r="14" spans="1:9" ht="11.25" customHeight="1" x14ac:dyDescent="0.4"/>
    <row r="15" spans="1:9" x14ac:dyDescent="0.4">
      <c r="A15" s="130" t="s">
        <v>47</v>
      </c>
      <c r="B15" s="131"/>
      <c r="C15" s="131"/>
      <c r="D15" s="131"/>
      <c r="E15" s="131"/>
      <c r="F15" s="131"/>
      <c r="G15" s="131"/>
      <c r="H15" s="132"/>
    </row>
    <row r="16" spans="1:9" ht="75" customHeight="1" x14ac:dyDescent="0.4">
      <c r="A16" s="124" t="str">
        <f>IF(入力用シート!A31="",入力用シート!A30,入力用シート!A31)</f>
        <v>↑「申請理由」を入力してください。</v>
      </c>
      <c r="B16" s="125"/>
      <c r="C16" s="125"/>
      <c r="D16" s="125"/>
      <c r="E16" s="125"/>
      <c r="F16" s="125"/>
      <c r="G16" s="125"/>
      <c r="H16" s="126"/>
    </row>
    <row r="17" spans="1:8" ht="13.5" customHeight="1" x14ac:dyDescent="0.4">
      <c r="A17" s="3"/>
      <c r="B17" s="3"/>
      <c r="C17" s="3"/>
      <c r="D17" s="3"/>
      <c r="E17" s="3"/>
      <c r="F17" s="3"/>
      <c r="G17" s="3"/>
      <c r="H17" s="3"/>
    </row>
    <row r="18" spans="1:8" x14ac:dyDescent="0.4">
      <c r="A18" s="130" t="s">
        <v>42</v>
      </c>
      <c r="B18" s="131"/>
      <c r="C18" s="131"/>
      <c r="D18" s="131"/>
      <c r="E18" s="131"/>
      <c r="F18" s="131"/>
      <c r="G18" s="131"/>
      <c r="H18" s="132"/>
    </row>
    <row r="19" spans="1:8" ht="30" customHeight="1" x14ac:dyDescent="0.4">
      <c r="A19" s="124" t="str">
        <f>IF(入力用シート!A19="",入力用シート!A18,入力用シート!A19)</f>
        <v>↑「研究題目」を入力してください。</v>
      </c>
      <c r="B19" s="125"/>
      <c r="C19" s="125"/>
      <c r="D19" s="125"/>
      <c r="E19" s="125"/>
      <c r="F19" s="125"/>
      <c r="G19" s="125"/>
      <c r="H19" s="126"/>
    </row>
    <row r="20" spans="1:8" ht="13.5" customHeight="1" x14ac:dyDescent="0.4">
      <c r="A20" s="4"/>
      <c r="B20" s="4"/>
      <c r="C20" s="4"/>
      <c r="D20" s="4"/>
      <c r="E20" s="4"/>
      <c r="F20" s="4"/>
      <c r="G20" s="4"/>
      <c r="H20" s="4"/>
    </row>
    <row r="21" spans="1:8" x14ac:dyDescent="0.4">
      <c r="A21" s="130" t="s">
        <v>43</v>
      </c>
      <c r="B21" s="131"/>
      <c r="C21" s="131"/>
      <c r="D21" s="131"/>
      <c r="E21" s="131"/>
      <c r="F21" s="131"/>
      <c r="G21" s="131"/>
      <c r="H21" s="132"/>
    </row>
    <row r="22" spans="1:8" ht="150" customHeight="1" x14ac:dyDescent="0.4">
      <c r="A22" s="124" t="str">
        <f>IF(入力用シート!A22="",入力用シート!A21,入力用シート!A22)</f>
        <v>↑「大学院進学の目的と研究計画」を入力してください。</v>
      </c>
      <c r="B22" s="125"/>
      <c r="C22" s="125"/>
      <c r="D22" s="125"/>
      <c r="E22" s="125"/>
      <c r="F22" s="125"/>
      <c r="G22" s="125"/>
      <c r="H22" s="126"/>
    </row>
    <row r="23" spans="1:8" ht="13.5" customHeight="1" x14ac:dyDescent="0.4">
      <c r="A23" s="5"/>
      <c r="B23" s="5"/>
      <c r="C23" s="5"/>
      <c r="D23" s="5"/>
      <c r="E23" s="5"/>
      <c r="F23" s="5"/>
      <c r="G23" s="5"/>
      <c r="H23" s="5"/>
    </row>
    <row r="24" spans="1:8" x14ac:dyDescent="0.4">
      <c r="A24" s="130" t="s">
        <v>44</v>
      </c>
      <c r="B24" s="131"/>
      <c r="C24" s="131"/>
      <c r="D24" s="131"/>
      <c r="E24" s="131"/>
      <c r="F24" s="131"/>
      <c r="G24" s="131"/>
      <c r="H24" s="132"/>
    </row>
    <row r="25" spans="1:8" ht="150" customHeight="1" x14ac:dyDescent="0.4">
      <c r="A25" s="124" t="str">
        <f>IF(入力用シート!A26="上記記入は不要です。次に進んでください。","＊＊＊＊＊",IF(入力用シート!A26="",入力用シート!A25,入力用シート!A26))</f>
        <v>＊＊＊＊＊</v>
      </c>
      <c r="B25" s="125"/>
      <c r="C25" s="125"/>
      <c r="D25" s="125"/>
      <c r="E25" s="125"/>
      <c r="F25" s="125"/>
      <c r="G25" s="125"/>
      <c r="H25" s="126"/>
    </row>
    <row r="26" spans="1:8" ht="13.5" customHeight="1" x14ac:dyDescent="0.4">
      <c r="A26" s="5"/>
      <c r="B26" s="5"/>
      <c r="C26" s="5"/>
      <c r="D26" s="5"/>
      <c r="E26" s="5"/>
      <c r="F26" s="5"/>
      <c r="G26" s="8" t="s">
        <v>51</v>
      </c>
      <c r="H26" s="7" t="s">
        <v>115</v>
      </c>
    </row>
    <row r="30" spans="1:8" x14ac:dyDescent="0.4">
      <c r="A30" s="6"/>
    </row>
  </sheetData>
  <sheetProtection algorithmName="SHA-512" hashValue="gvrsEqgCIFPJCiPh3yuC0oprA85zm4uVFELOsQqX1hTw7akpGdXugsu9yYzq3QP9Ef9NxydkdR+M3gwnRpd81w==" saltValue="9OHtweohUd+FOEltgtsXMw==" spinCount="100000" sheet="1" selectLockedCells="1" selectUnlockedCells="1"/>
  <mergeCells count="28">
    <mergeCell ref="A25:H25"/>
    <mergeCell ref="A22:H22"/>
    <mergeCell ref="A19:H19"/>
    <mergeCell ref="A16:H16"/>
    <mergeCell ref="A10:A12"/>
    <mergeCell ref="C12:E12"/>
    <mergeCell ref="C11:E11"/>
    <mergeCell ref="A24:H24"/>
    <mergeCell ref="A21:H21"/>
    <mergeCell ref="A18:H18"/>
    <mergeCell ref="A15:H15"/>
    <mergeCell ref="D10:E10"/>
    <mergeCell ref="A13:B13"/>
    <mergeCell ref="C13:H13"/>
    <mergeCell ref="A9:H9"/>
    <mergeCell ref="A1:H1"/>
    <mergeCell ref="B5:F5"/>
    <mergeCell ref="A2:H2"/>
    <mergeCell ref="F3:H3"/>
    <mergeCell ref="B3:D3"/>
    <mergeCell ref="B4:D4"/>
    <mergeCell ref="A7:H7"/>
    <mergeCell ref="F4:H4"/>
    <mergeCell ref="A4:A5"/>
    <mergeCell ref="F6:H6"/>
    <mergeCell ref="B6:D6"/>
    <mergeCell ref="A8:B8"/>
    <mergeCell ref="C8:H8"/>
  </mergeCells>
  <phoneticPr fontId="1"/>
  <conditionalFormatting sqref="A1:H1">
    <cfRule type="containsText" dxfId="5" priority="4" operator="containsText" text="入力に不備があります。「入力用シート」を修正してください。">
      <formula>NOT(ISERROR(SEARCH("入力に不備があります。「入力用シート」を修正してください。",A1)))</formula>
    </cfRule>
  </conditionalFormatting>
  <printOptions horizontalCentered="1"/>
  <pageMargins left="0.70866141732283472" right="0.70866141732283472" top="0.35433070866141736" bottom="0.35433070866141736" header="0.31496062992125984" footer="0.31496062992125984"/>
  <pageSetup paperSize="9"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9" operator="containsText" id="{ED9C7F42-EBDA-428F-9FE5-29A119A23B41}">
            <xm:f>NOT(ISERROR(SEARCH("!データなし!",A3)))</xm:f>
            <xm:f>"!データなし!"</xm:f>
            <x14:dxf>
              <font>
                <color auto="1"/>
              </font>
              <fill>
                <patternFill>
                  <bgColor rgb="FFFFFF00"/>
                </patternFill>
              </fill>
            </x14:dxf>
          </x14:cfRule>
          <xm:sqref>A3:H5 A6:B6 E6:F6 A7:H12 A13 C13</xm:sqref>
        </x14:conditionalFormatting>
        <x14:conditionalFormatting xmlns:xm="http://schemas.microsoft.com/office/excel/2006/main">
          <x14:cfRule type="expression" priority="8" id="{BF3CC5DB-A152-4878-AFD5-C4B7EF3B1D8F}">
            <xm:f>'作業シート（編集しないでください）'!$K$10&lt;&gt;""</xm:f>
            <x14:dxf>
              <fill>
                <patternFill>
                  <bgColor rgb="FFFFFF00"/>
                </patternFill>
              </fill>
            </x14:dxf>
          </x14:cfRule>
          <xm:sqref>A16:H16</xm:sqref>
        </x14:conditionalFormatting>
        <x14:conditionalFormatting xmlns:xm="http://schemas.microsoft.com/office/excel/2006/main">
          <x14:cfRule type="expression" priority="7" id="{0AED1A3B-FA44-431D-B894-5125666276DA}">
            <xm:f>'作業シート（編集しないでください）'!$K$7&lt;&gt;""</xm:f>
            <x14:dxf>
              <fill>
                <patternFill>
                  <bgColor rgb="FFFFFF00"/>
                </patternFill>
              </fill>
            </x14:dxf>
          </x14:cfRule>
          <xm:sqref>A19:H19</xm:sqref>
        </x14:conditionalFormatting>
        <x14:conditionalFormatting xmlns:xm="http://schemas.microsoft.com/office/excel/2006/main">
          <x14:cfRule type="expression" priority="6" id="{7989BC97-FD9A-46AC-A736-B693E2E7FE6C}">
            <xm:f>'作業シート（編集しないでください）'!$K$8&lt;&gt;""</xm:f>
            <x14:dxf>
              <fill>
                <patternFill>
                  <bgColor rgb="FFFFFF00"/>
                </patternFill>
              </fill>
            </x14:dxf>
          </x14:cfRule>
          <xm:sqref>A22:H22</xm:sqref>
        </x14:conditionalFormatting>
        <x14:conditionalFormatting xmlns:xm="http://schemas.microsoft.com/office/excel/2006/main">
          <x14:cfRule type="expression" priority="5" id="{D2C86C90-4ED7-47A3-A353-07B1819E8C52}">
            <xm:f>'作業シート（編集しないでください）'!$K$9&lt;&gt;""</xm:f>
            <x14:dxf>
              <fill>
                <patternFill>
                  <bgColor rgb="FFFFFF00"/>
                </patternFill>
              </fill>
            </x14:dxf>
          </x14:cfRule>
          <xm:sqref>A25:H25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CE97-8DB0-46D8-9C21-098EAF8E5BF5}">
  <dimension ref="A1:K16"/>
  <sheetViews>
    <sheetView workbookViewId="0">
      <selection activeCell="C19" sqref="C19"/>
    </sheetView>
  </sheetViews>
  <sheetFormatPr defaultRowHeight="18.75" x14ac:dyDescent="0.4"/>
  <cols>
    <col min="1" max="1" width="25.5" bestFit="1" customWidth="1"/>
    <col min="2" max="2" width="22.5" customWidth="1"/>
    <col min="3" max="3" width="39.125" customWidth="1"/>
    <col min="4" max="4" width="13" bestFit="1" customWidth="1"/>
    <col min="5" max="5" width="11" bestFit="1" customWidth="1"/>
  </cols>
  <sheetData>
    <row r="1" spans="1:11" x14ac:dyDescent="0.4">
      <c r="A1" t="s">
        <v>17</v>
      </c>
      <c r="B1" t="s">
        <v>19</v>
      </c>
      <c r="C1" t="s">
        <v>88</v>
      </c>
      <c r="D1" t="s">
        <v>92</v>
      </c>
      <c r="E1" t="s">
        <v>89</v>
      </c>
      <c r="F1" t="s">
        <v>10</v>
      </c>
      <c r="G1" t="s">
        <v>78</v>
      </c>
      <c r="H1" t="s">
        <v>36</v>
      </c>
      <c r="I1" t="s">
        <v>56</v>
      </c>
      <c r="J1" s="136" t="s">
        <v>62</v>
      </c>
      <c r="K1" s="136"/>
    </row>
    <row r="2" spans="1:11" x14ac:dyDescent="0.4">
      <c r="A2" t="s">
        <v>90</v>
      </c>
      <c r="B2" t="s">
        <v>20</v>
      </c>
      <c r="C2" t="s">
        <v>105</v>
      </c>
      <c r="D2" t="s">
        <v>101</v>
      </c>
      <c r="E2" t="s">
        <v>94</v>
      </c>
      <c r="F2" t="s">
        <v>74</v>
      </c>
      <c r="G2" t="s">
        <v>79</v>
      </c>
      <c r="H2" t="s">
        <v>37</v>
      </c>
      <c r="I2" t="s">
        <v>60</v>
      </c>
      <c r="J2" s="9" t="s">
        <v>69</v>
      </c>
      <c r="K2" s="9">
        <f>IFERROR(SEARCH("医科学",入力用シート!C7),0)</f>
        <v>0</v>
      </c>
    </row>
    <row r="3" spans="1:11" x14ac:dyDescent="0.4">
      <c r="A3" t="s">
        <v>91</v>
      </c>
      <c r="B3" t="s">
        <v>21</v>
      </c>
      <c r="C3" t="s">
        <v>106</v>
      </c>
      <c r="D3" t="s">
        <v>94</v>
      </c>
      <c r="E3" t="s">
        <v>96</v>
      </c>
      <c r="F3" t="s">
        <v>75</v>
      </c>
      <c r="G3" t="s">
        <v>80</v>
      </c>
      <c r="H3" t="s">
        <v>38</v>
      </c>
      <c r="I3" t="s">
        <v>61</v>
      </c>
      <c r="J3" s="9" t="s">
        <v>67</v>
      </c>
      <c r="K3" s="9" t="str">
        <f>IF(AND(入力用シート!C8=1,OR(入力用シート!C5="博士前期課程・修士課程",AND(入力用シート!C5="博士後期課程・博士課程",K2&gt;0),入力用シート!C5="専門職学位課程")),"いらない","いる")</f>
        <v>いらない</v>
      </c>
    </row>
    <row r="4" spans="1:11" x14ac:dyDescent="0.4">
      <c r="A4" t="s">
        <v>18</v>
      </c>
      <c r="B4" t="s">
        <v>22</v>
      </c>
      <c r="C4" t="s">
        <v>104</v>
      </c>
      <c r="D4" t="s">
        <v>95</v>
      </c>
      <c r="E4" t="s">
        <v>98</v>
      </c>
      <c r="F4" t="s">
        <v>76</v>
      </c>
      <c r="G4" t="s">
        <v>81</v>
      </c>
      <c r="J4" t="s">
        <v>63</v>
      </c>
      <c r="K4" t="str">
        <f>K5&amp;K6&amp;K7&amp;K8&amp;K9&amp;K10&amp;K11&amp;K12</f>
        <v>「あなたの情報」「希望奨学金情報」「あなたの研究題目」「大学院進学の目的と研究計画」「申請理由」「制度の確認」「保証制度」</v>
      </c>
    </row>
    <row r="5" spans="1:11" x14ac:dyDescent="0.4">
      <c r="B5" t="s">
        <v>23</v>
      </c>
      <c r="D5" t="s">
        <v>96</v>
      </c>
      <c r="E5" t="s">
        <v>99</v>
      </c>
      <c r="J5">
        <v>1</v>
      </c>
      <c r="K5" t="str">
        <f>IF(入力用シート!A11="","","「あなたの情報」")</f>
        <v>「あなたの情報」</v>
      </c>
    </row>
    <row r="6" spans="1:11" x14ac:dyDescent="0.4">
      <c r="B6" t="s">
        <v>24</v>
      </c>
      <c r="D6" t="s">
        <v>97</v>
      </c>
      <c r="E6" t="s">
        <v>100</v>
      </c>
      <c r="J6">
        <v>2</v>
      </c>
      <c r="K6" t="str">
        <f>IF(入力用シート!A14="","","「希望奨学金情報」")</f>
        <v>「希望奨学金情報」</v>
      </c>
    </row>
    <row r="7" spans="1:11" x14ac:dyDescent="0.4">
      <c r="B7" t="s">
        <v>25</v>
      </c>
      <c r="D7" t="s">
        <v>94</v>
      </c>
      <c r="J7" s="10" t="s">
        <v>64</v>
      </c>
      <c r="K7" t="str">
        <f>IF(入力用シート!A19="","","「あなたの研究題目」")</f>
        <v>「あなたの研究題目」</v>
      </c>
    </row>
    <row r="8" spans="1:11" x14ac:dyDescent="0.4">
      <c r="B8" t="s">
        <v>26</v>
      </c>
      <c r="D8" t="s">
        <v>95</v>
      </c>
      <c r="J8" s="10" t="s">
        <v>65</v>
      </c>
      <c r="K8" t="str">
        <f>IF(入力用シート!A22="","","「大学院進学の目的と研究計画」")</f>
        <v>「大学院進学の目的と研究計画」</v>
      </c>
    </row>
    <row r="9" spans="1:11" x14ac:dyDescent="0.4">
      <c r="B9" t="s">
        <v>27</v>
      </c>
      <c r="J9" s="10" t="s">
        <v>66</v>
      </c>
      <c r="K9" t="str">
        <f>IF(OR(入力用シート!A26="",入力用シート!A26="上記記入は不要です。次に進んでください。"),"","「これまでの研究内容」")</f>
        <v/>
      </c>
    </row>
    <row r="10" spans="1:11" x14ac:dyDescent="0.4">
      <c r="B10" t="s">
        <v>28</v>
      </c>
      <c r="J10">
        <v>4</v>
      </c>
      <c r="K10" t="str">
        <f>IF(入力用シート!A31="","","「申請理由」")</f>
        <v>「申請理由」</v>
      </c>
    </row>
    <row r="11" spans="1:11" x14ac:dyDescent="0.4">
      <c r="B11" t="s">
        <v>29</v>
      </c>
      <c r="J11">
        <v>5</v>
      </c>
      <c r="K11" t="str">
        <f>IF(入力用シート!A39="","","「制度の確認」")</f>
        <v>「制度の確認」</v>
      </c>
    </row>
    <row r="12" spans="1:11" x14ac:dyDescent="0.4">
      <c r="B12" t="s">
        <v>30</v>
      </c>
      <c r="J12">
        <v>6</v>
      </c>
      <c r="K12" t="str">
        <f>IF(入力用シート!A62="","","「保証制度」")</f>
        <v>「保証制度」</v>
      </c>
    </row>
    <row r="13" spans="1:11" x14ac:dyDescent="0.4">
      <c r="B13" t="s">
        <v>31</v>
      </c>
    </row>
    <row r="14" spans="1:11" x14ac:dyDescent="0.4">
      <c r="B14" t="s">
        <v>34</v>
      </c>
    </row>
    <row r="15" spans="1:11" x14ac:dyDescent="0.4">
      <c r="B15" t="s">
        <v>32</v>
      </c>
    </row>
    <row r="16" spans="1:11" x14ac:dyDescent="0.4">
      <c r="B16" t="s">
        <v>33</v>
      </c>
    </row>
  </sheetData>
  <sheetProtection algorithmName="SHA-512" hashValue="pyw4bHyE7yfV/0/C/2pMsccBJI8zG3jcGKSEHIGX+CTjlF/aamShY+hwpFIi7E5bIJ0JUp9yHJw82zdn+SbAAw==" saltValue="0obP6053Gz2TizLhD2ic0Q==" spinCount="100000" sheet="1" objects="1" scenarios="1" selectLockedCells="1" selectUnlockedCells="1"/>
  <mergeCells count="1">
    <mergeCell ref="J1:K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入力用シート</vt:lpstr>
      <vt:lpstr>印刷用シート</vt:lpstr>
      <vt:lpstr>作業シート（編集しないでください）</vt:lpstr>
      <vt:lpstr>印刷用シート!Print_Area</vt:lpstr>
      <vt:lpstr>入力用シート!Print_Area</vt:lpstr>
      <vt:lpstr>第一種_</vt:lpstr>
      <vt:lpstr>第一種_専門職学位課程</vt:lpstr>
      <vt:lpstr>第一種_博士後期課程・博士課程</vt:lpstr>
      <vt:lpstr>第一種_博士前期課程・修士課程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ku-gakusi-04-PC</dc:creator>
  <cp:lastModifiedBy>前田　侑大</cp:lastModifiedBy>
  <cp:lastPrinted>2025-09-26T09:44:45Z</cp:lastPrinted>
  <dcterms:created xsi:type="dcterms:W3CDTF">2023-06-28T00:20:23Z</dcterms:created>
  <dcterms:modified xsi:type="dcterms:W3CDTF">2025-09-26T09:44:50Z</dcterms:modified>
</cp:coreProperties>
</file>